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 002" sheetId="1" r:id="rId1"/>
    <sheet name="SO 003" sheetId="2" r:id="rId2"/>
    <sheet name="SO 102" sheetId="3" r:id="rId3"/>
    <sheet name="SO 102.1" sheetId="4" r:id="rId4"/>
    <sheet name="SO 102.2" sheetId="5" r:id="rId5"/>
    <sheet name="SO 102.3" sheetId="6" r:id="rId6"/>
    <sheet name="SO 103" sheetId="7" r:id="rId7"/>
    <sheet name="SO 103.1" sheetId="8" r:id="rId8"/>
    <sheet name="SO 103.2.1" sheetId="9" r:id="rId9"/>
    <sheet name="SO 103.2.2" sheetId="10" r:id="rId10"/>
    <sheet name="SO 103.3" sheetId="11" r:id="rId11"/>
    <sheet name="SO 802" sheetId="12" r:id="rId12"/>
    <sheet name="SO 803" sheetId="13" r:id="rId13"/>
  </sheets>
  <definedNames/>
  <calcPr/>
  <webPublishing/>
</workbook>
</file>

<file path=xl/sharedStrings.xml><?xml version="1.0" encoding="utf-8"?>
<sst xmlns="http://schemas.openxmlformats.org/spreadsheetml/2006/main" count="4420" uniqueCount="742">
  <si>
    <t>ASPE10</t>
  </si>
  <si>
    <t>S</t>
  </si>
  <si>
    <t>Firma: ÚDRŽBA SILNIC Královéhradeckého kraje a.s.</t>
  </si>
  <si>
    <t>Soupis prací objektu</t>
  </si>
  <si>
    <t xml:space="preserve">Stavba: </t>
  </si>
  <si>
    <t>329 24</t>
  </si>
  <si>
    <t>Silnice II/299 Librantice - Libřice (SO 102, SO 103)_neoceněný_13122023</t>
  </si>
  <si>
    <t>O</t>
  </si>
  <si>
    <t>Rozpočet:</t>
  </si>
  <si>
    <t>0,00</t>
  </si>
  <si>
    <t>15,00</t>
  </si>
  <si>
    <t>21,00</t>
  </si>
  <si>
    <t>3</t>
  </si>
  <si>
    <t>2</t>
  </si>
  <si>
    <t>SO 002</t>
  </si>
  <si>
    <t>Všeobecné předběžné položky (SO 102)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</si>
  <si>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</si>
  <si>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</si>
  <si>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</si>
  <si>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</si>
  <si>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</si>
  <si>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</si>
  <si>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</si>
  <si>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</si>
  <si>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</si>
  <si>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</si>
  <si>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</si>
  <si>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</si>
  <si>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</si>
  <si>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</si>
  <si>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</si>
  <si>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</si>
  <si>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</si>
  <si>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</si>
  <si>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</si>
  <si>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</si>
  <si>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</si>
  <si>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A</t>
  </si>
  <si>
    <t>POMOC PRÁCE ZŘÍZ NEBO ZAJIŠŤ OCHRANU INŽENÝRSKÝCH SÍTÍ</t>
  </si>
  <si>
    <t>M</t>
  </si>
  <si>
    <t>PP</t>
  </si>
  <si>
    <t>Zajištění inženýrských sítí během realizace stavby dle požadavků správce, vedení ve správě GasNet, vytýčení, manipulace, ochrana.   
Délka úseku 3,725 km    
Pevná cena.</t>
  </si>
  <si>
    <t>VV</t>
  </si>
  <si>
    <t>100=100,000 [A]</t>
  </si>
  <si>
    <t>TS</t>
  </si>
  <si>
    <t>zahrnuje veškeré náklady spojené s objednatelem požadovanými zařízeními</t>
  </si>
  <si>
    <t>B</t>
  </si>
  <si>
    <t>Zajištění inženýrských sítí během realizace stavby dle požadavků správce, vedení ve správě ČEZ, vytýčení, manipulace, ochrana.   
Délka úseku 3,725 km    
Pevná cena.</t>
  </si>
  <si>
    <t>C</t>
  </si>
  <si>
    <t>Zajištění inženýrských sítí během realizace stavby dle požadavků správce, vedení ve správě VaK HK.a.s., vytýčení, manipulace, ochrana.   
Délka úseku 3,725 km    
Pevná cena.</t>
  </si>
  <si>
    <t>D</t>
  </si>
  <si>
    <t>Zajištění inženýrských sítí během realizace stavby dle požadavků správce, vedení ve správě CETIN, a.s., vytýčení, manipulace, ochrana.   
Délka úseku 3,725 km    
Pevná cena.</t>
  </si>
  <si>
    <t>E</t>
  </si>
  <si>
    <t>Zajištění inženýrských sítí během realizace stavby dle požadavků správce, vedení ve správě Obce Librantice, Obce Výrava (VO,MR), vytýčení, manipulace, ochrana.   
Délka úseku 3,725 km    
Pevná cena.</t>
  </si>
  <si>
    <t>02811</t>
  </si>
  <si>
    <t/>
  </si>
  <si>
    <t>PRŮZKUMNÉ PRÁCE GEOTECHNICKÉ NA POVRCHU</t>
  </si>
  <si>
    <t>KPL</t>
  </si>
  <si>
    <t>Zjištění a zdokumentování stávajícího stavu objektů sousedících se stavbou, které mohou být dotčeny stavbou před započetím stavebních prací.   
Délka úseku 3,725 km    
Pevná cena.</t>
  </si>
  <si>
    <t>7</t>
  </si>
  <si>
    <t>02910</t>
  </si>
  <si>
    <t>OSTATNÍ POŽADAVKY - ZEMĚMĚŘIČSKÁ MĚŘENÍ</t>
  </si>
  <si>
    <t>SOUBOR</t>
  </si>
  <si>
    <t>Zaměření skutečného provedení díla ke kolaudaci stavby (tiskem 3x).   
Délka úseku 3,725 km    
Pevná cena.</t>
  </si>
  <si>
    <t>8</t>
  </si>
  <si>
    <t>02911</t>
  </si>
  <si>
    <t>OSTATNÍ POŽADAVKY - GEODETICKÉ ZAMĚŘENÍ</t>
  </si>
  <si>
    <t>Geometrický oddělovací plán pro majetkové vypořádání vlastnických vztahů včetně potvrzení KÚ pro Královéhradecký kraj (12 x tiskem).   
Délka úseku 3,725 km    
Pevná cena.</t>
  </si>
  <si>
    <t>029112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</si>
  <si>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</si>
  <si>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  
Délka úseku 3,725 km    
Pevná cena.</t>
  </si>
  <si>
    <t>02940</t>
  </si>
  <si>
    <t>OSTATNÍ POŽADAVKY - VYPRACOVÁNÍ DOKUMENTACE</t>
  </si>
  <si>
    <t>Vypracování dokumentace skutečného provedení stavby - 3x DSPS, 3x kompletní fotodokumentace + 1x na flash disku  
2x měsíčně zpráva o průběhu výstavby s fotodokumentací,   
Délka úseku 3,725 km    
Pevná cena.</t>
  </si>
  <si>
    <t>11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</si>
  <si>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</si>
  <si>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</si>
  <si>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 
Délka úseku 3,725 km    
Pevná cena.</t>
  </si>
  <si>
    <t>12</t>
  </si>
  <si>
    <t>03100</t>
  </si>
  <si>
    <t>ZAŘÍZENÍ STAVENIŠTĚ - INFORMAČNÍ TABULE</t>
  </si>
  <si>
    <t>KUS</t>
  </si>
  <si>
    <t>náklady na zřízení informačních tabulí s údaji o stavbě s textem a v rozměrech dle vzoru objednatele    
PEVNÁ CENA</t>
  </si>
  <si>
    <t>1+1=2,000 [A]</t>
  </si>
  <si>
    <t>zahrnuje objednatelem povolené náklady na pořízení (event. pronájem), provozování, udržování a likvidaci zhotovitelova zařízení</t>
  </si>
  <si>
    <t>13</t>
  </si>
  <si>
    <t>03720</t>
  </si>
  <si>
    <t>POMOC PRÁCE ZAJIŠŤ NEBO ZŘÍZ REGULACI A OCHRANU DOPRAVY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</si>
  <si>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Délka úseku 3,725 km   
- PEVNÁ CENA</t>
  </si>
  <si>
    <t>SO 003</t>
  </si>
  <si>
    <t>Všeobecné předběžné položky (SO 103)</t>
  </si>
  <si>
    <t>Zajištění inženýrských sítí během realizace stavby dle požadavků správce, vedení ve správě GasNet, vytýčení, manipulace, ochrana.   
Délka úseku 1,672 km.   
Pevná cena.</t>
  </si>
  <si>
    <t>Zajištění inženýrských sítí během realizace stavby dle požadavků správce, vedení ve správě ČEZ, vytýčení, manipulace, ochrana.   
Délka úseku 1,672 km.    
Pevná cena.</t>
  </si>
  <si>
    <t>Zajištění inženýrských sítí během realizace stavby dle požadavků správce, vedení ve správě VaK HK.a.s., vytýčení, manipulace, ochrana.   
Délka úseku 1,672 km.    
Pevná cena.</t>
  </si>
  <si>
    <t>Zajištění inženýrských sítí během realizace stavby dle požadavků správce, vedení ve správě CETIN, a.s., vytýčení, manipulace, ochrana.   
Délka úseku 1,672 km.    
Pevná cena.</t>
  </si>
  <si>
    <t>Zajištění inženýrských sítí během realizace stavby dle požadavků správce, vedení ve správě Obce Výrava, Obce Libřice (VO,MR), vytýčení, manipulace, ochrana.   
Délka úseku 1,672 km.    
Pevná cena.</t>
  </si>
  <si>
    <t>Zjištění a zdokumentování stávajícího stavu objektů sousedících se stavbou, které mohou být dotčeny stavbou před započetím stavebních prací.   
Délka úseku 1,672 km.    
Pevná cena.</t>
  </si>
  <si>
    <t>Zaměření skutečného provedení díla ke kolaudaci stavby (tiskem 3x).   
Délka úseku 1,672 km.    
Pevná cena.</t>
  </si>
  <si>
    <t>Geometrický oddělovací plán pro majetkové vypořádání vlastnických vztahů včetně potvrzení KÚ pro Královéhradecký kraj (12 x tiskem).   
Délka úseku 1,672 km.    
Pevná cena.</t>
  </si>
  <si>
    <t>Zaměření vrstev pro určení kubatur sanací (dle zaměření příčných řezů v PD) a pro určení kubatur konstrukčních vrstev a celkových plošných a délkových výměr.   
Délka úseku 1,672 km.    
Pevná cena.</t>
  </si>
  <si>
    <t>02938</t>
  </si>
  <si>
    <t>OSTATNÍ POŽADAVKY - PAMĚTNÍ DESKA</t>
  </si>
  <si>
    <t>osazení pamětní desky na kamenném podstavci s textem dle vzoru objednatele, min. rozměr 400 x 300 mm, pamětní deska musí mít trvanlivou formu, materiál kámen, kov, sklo apod., loga a text dle poskytovatele dotace.   
Pevná cena.</t>
  </si>
  <si>
    <t>Vypracování dokumentace skutečného provedení stavby - 3x DSPS, 3x kompletní fotodokumentace + 1x na flash disku  
2x měsíčně zpráva o průběhu výstavby s fotodokumentací,   
Délka úseku 1,672 km.    
Pevná cena.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</si>
  <si>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  
Délka úseku 1,672 km.    
Pevná cena.</t>
  </si>
  <si>
    <t>14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</si>
  <si>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Délka úseku 1,672 km.   
- PEVNÁ CENA</t>
  </si>
  <si>
    <t>SO 102</t>
  </si>
  <si>
    <t>Úsek Librantice - Výrava</t>
  </si>
  <si>
    <t>015111</t>
  </si>
  <si>
    <t>POPLATKY ZA LIKVIDACI ODPADŮ NEKONTAMINOVANÝCH - 17 05 04  VYTĚŽENÉ ZEMINY A HORNINY -  I. TŘÍDA TĚŽITELNOSTI</t>
  </si>
  <si>
    <t>T</t>
  </si>
  <si>
    <t>z položky 113328      5743,79*1,8=10 338,822 [A] 
z položky 123738      10162,749*1,8=18 292,948 [B] 
z položky 12920        714,1*1,8=1 285,380 [C] 
z položky 12932        6418,85*0,5*1,8=5 776,965 [D] 
z položky 131738      27*1,8=48,600 [E] 
z položky 132738      233,88*1,8=420,984 [F] 
z položky 133738      27,5*1,8=49,500 [G] 
z položky 17411        -144,210*1,8=- 259,578 [H] 
z položky 21263        373,1*0,3*0,4*1,8=80,590 [I] 
Celkem: A+B+C+D+E+F+G+H+I=36 034,211 [J]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</si>
  <si>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</si>
  <si>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</si>
  <si>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</si>
  <si>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Beton, betonová suť kód 17 01 01  
Podmínka IROP: nejméně 70% hmotnosti tohoto odpadu musí být předáno k recyklaci (viz. ZP) pro zpětné využití na stavbách"</t>
  </si>
  <si>
    <t>z položky 11352      160,4*0,3*0,4*2,3=44,270 [A]</t>
  </si>
  <si>
    <t>Zemní práce</t>
  </si>
  <si>
    <t>11120</t>
  </si>
  <si>
    <t>ODSTRANĚNÍ KŘOVIN</t>
  </si>
  <si>
    <t>M2</t>
  </si>
  <si>
    <t>odměřeno z výkresu Situace B.1.2 - B.1.4</t>
  </si>
  <si>
    <t>odměřeno z výkresu Situace B.2.2 - B.2.4 
Odstranění náletových dřevin v příkopu 
40*1,2=48,000 [A]</t>
  </si>
  <si>
    <t>odstranění křovin a stromů do průměru 100 mm  
doprava dřevin bez ohledu na vzdálenost  
spálení na hromadách nebo štěpkování</t>
  </si>
  <si>
    <t>113328</t>
  </si>
  <si>
    <t>ODSTRAN PODKL ZPEVNĚNÝCH PLOCH Z KAMENIVA NESTMEL,</t>
  </si>
  <si>
    <t>M3</t>
  </si>
  <si>
    <t>odměřeno z výkresu Situace B.2.2 - B.2.4 
Komunikace km 0,635 - 4,000      
Štěrk, zemina atd. tl. 330 mm 
(1,75 * 3 365) * 2*0,33=3 886,575 [A]    
Komunikace Km 2,293-2,380 
(87 * 3)*0,33=86,130 [E] 
Komunikace km 4,000 - 4,360      
Štěrk, zemina atd. tl. 290 mm 
(6,67 * 318,5) *0,29=616,075 [B] 
(7,57 * 38,2) *0,29=83,860 [C] 
odstranění krajnice tl.150 mm 
(7 141 * 1 * 0,15)=1 071,150 [D] 
Celkem: A+E+B+C+D=5 743,790 [F]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</si>
  <si>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</si>
  <si>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</si>
  <si>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</si>
  <si>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Včetně veškeré manipulace a mezideponování před zpětným uložením do sanace komunikace</t>
  </si>
  <si>
    <t>odměřeno z výkresu Situace B.2.2 - B.2.4 
Komunikace km 0,635 - 4,000 
Penetrační makadam tl. 70 mm 
(1,75 * 3 365) * 2 *0,07=824,425 [H]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</si>
  <si>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</si>
  <si>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11352</t>
  </si>
  <si>
    <t>ODSTRANĚNÍ CHODNÍKOVÝCH A SILNIČNÍCH OBRUBNÍKŮ BETONOVÝCH</t>
  </si>
  <si>
    <t>odměřeno z výkresu Situace B.2.2 - B.2.4 
(128,2 + 32,2)=160,400 [A]</t>
  </si>
  <si>
    <t>113728</t>
  </si>
  <si>
    <t>FRÉZOVÁNÍ ZPEVNĚNÝCH PLOCH ASFALTOVÝCH,</t>
  </si>
  <si>
    <t>odfrézování asfaltových vrstvev vozovky vč. naložení, odvozu a uložení, zhotovitel v ceně zohlední možnost zpětného využití recyklovaného materiálu</t>
  </si>
  <si>
    <t>odměřeno z výkresu Situace B.2.2 - B.2.4 
Komunikace km 0,635 - 4,000      
Frézování komunikace tl. 70 mm 
(6,14 * 3 365)*0,07=1 446,277 [A] 
Asfaltové vrstvy tl. 50 mm 
(1,75 * 3 365) * 2 *0,05=588,875 [B]  
Dofrézování podkladních vrstev komunikace (příčný sklon) 
635=635,000 [I]  
Komunikace Km 2,293-2,380 
(87 * 3)*0,05=13,050 [C] 
Komunikace Km 2,293-2,380 
(87 * 3)*0,07=18,270 [D] 
Komunikace km 4,000 - 4,360      
Frézování komunikace tl. 160 mm 
(6,67 * 318,5)*0,16=339,903 [E]                                                      
(7,57 * 38,2) *0,16=46,268 [F] 
Frézování komunikace tl. 50 mm na mostě 
(3,2 * 9,84)*0,05=1,574 [G] 
Celkem: A+B+I+C+D+E+F+G=3 089,217 [J]</t>
  </si>
  <si>
    <t>123738</t>
  </si>
  <si>
    <t>ODKOP PRO SPOD STAVBU SILNIC A ŽELEZNIC TŘ. I,</t>
  </si>
  <si>
    <t>odměřeno z výkresu Situace B.2.2 - B.2.4 
Bude použito se souhlasem investora 
Sanace krajů vozovky + podloží       
Komunikace Km 0,635 - 4,000  
17 823 * 0,5 =8 911,500 [A] 
Komunikace Km 2,293-2,380 
(261 * 0,5) =130,500 [B] 
Komunikace Km 4,000 - 4,360  
4 788,12 * 0,2 =957,624 [C]            
Odkopávky (seříznutá výškového oblouku) tl.0 - 500 mm                                                        
87 * 0,25 * 7,5 =163,125 [D] 
Celkem: A+B+C+D=10 162,749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</si>
  <si>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</si>
  <si>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12920</t>
  </si>
  <si>
    <t>ČIŠTĚNÍ KRAJNIC OD NÁNOSU</t>
  </si>
  <si>
    <t>odměřeno z výkresu Situace B.2.2 - B.2.4 
odstranění nánosů z krajnice tl.100 mm 
7 141 * 1 * 0,1=714,100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</si>
  <si>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</si>
  <si>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</si>
  <si>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</si>
  <si>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odměřeno z výkresu Situace B.2.2 - B.2.4 
(153,75 + 142,55 + 508,6 + 493,25 + 213,65 + 200,8 + 128,2 + 360,7 + 49,1 + 120,1 + 49,9 + 84,65 + 68,55 + 80,65 + 210,15 + 114,3 + 177,5 + 387,35 + 139,65 + 21,75 + 23,9 + 105,3 + 162,45 + 566,55 + 181,15 + 34,3 + 177,6 + 93,95 + 114,25 + 218,85 + 213,8 + 173,55 + 84,2 + 272,5 + 50 + 187 + 87,95 + 80,7 + 18,5 + 55) - 187,8 =6 418,850 [A]</t>
  </si>
  <si>
    <t>131738</t>
  </si>
  <si>
    <t>HLOUBENÍ JAM ZAPAŽ I NEPAŽ TŘ. I,</t>
  </si>
  <si>
    <t>odměřeno z výkresu Situace B.2.2 - B.2.4 
Výkop pro vsakovací jámu (1,5 * 3 * 1,5) * 4=27,000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</si>
  <si>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</si>
  <si>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</si>
  <si>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</t>
  </si>
  <si>
    <t>odměřeno z výkresu Situace B.2.2 - B.2.4 
Vyhloubení rýhy pro obrubu 
(73,8 + 170 + 31) * 0,5 * 0,4=54,960 [A] 
chránička O2 (plast. Kabel. žlab s víkem 0,13 x 0,13 x 1,2m  
(7+6+9)*0,6*0,6=7,920 [B] 
Přípojky UV 
(10 + 9 + 9 + 5 + 16 + 11 + 3 + 1)*1,2*1,5=115,200 [C] 
(13+6+12)*1,2*1,5=55,800 [D] 
Celkem: A+B+C+D=233,880 [E]</t>
  </si>
  <si>
    <t>133738</t>
  </si>
  <si>
    <t>HLOUBENÍ ŠACHET ZAPAŽ I NEPAŽ TŘ. I,</t>
  </si>
  <si>
    <t>odměřeno z výkresu Situace B.2.2 - B.2.4 
11*2,5=27,500 [A]</t>
  </si>
  <si>
    <t>17120</t>
  </si>
  <si>
    <t>ULOŽENÍ SYPANINY DO NÁSYPŮ A NA SKLÁDKY BEZ ZHUTNĚNÍ</t>
  </si>
  <si>
    <t>z položky 123738      10162,749=10 162,749 [A] 
z položky 131738      27 =27,000 [B] 
z položky 132738      233,88 =233,880 [C] 
z položky 133738      27,5 =27,500 [D] 
Celkem: A+B+C+D=10 451,129 [E]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</si>
  <si>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</si>
  <si>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</si>
  <si>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17411</t>
  </si>
  <si>
    <t>ZÁSYP JAM A RÝH ZEMINOU SE ZHUTNĚNÍM</t>
  </si>
  <si>
    <t>odměřeno z výkresu Situace B.2.2 - B.2.4 
chránička O2 (plast. Kabel. žlab s víkem 0,13 x 0,13 x 1,2m  
(7+6+9)*0,6*0,3=3,960 [A] 
Přípojky UV 
(10 + 9 + 9 + 5 + 16 + 11 + 3 + 1)*1,2*1,1=84,480 [B] 
(13+6+12)*1,2*1,1=40,920 [C] 
UV 
11*1,35=14,850 [D] 
Celkem: A+B+C+D=144,210 [E]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</si>
  <si>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</si>
  <si>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</si>
  <si>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17581</t>
  </si>
  <si>
    <t>OBSYP POTRUBÍ A OBJEKTŮ Z NAKUPOVANÝCH MATERIÁLŮ</t>
  </si>
  <si>
    <t>odměřeno z výkresu Situace B.2.2 - B.2.4 
chránička O2 (plast. Kabel. žlab s víkem 0,13 x 0,13 x 1,2m štěrkopísek 0-8 
(7+6+9)*0,6*0,2=2,640 [B] 
Přípojky UV štěrkopísek 0-8 
(10 + 9 + 9 + 5 + 16 + 11 + 3 + 1)*1,2*0,3=23,040 [D] 
(13+6+12)*1,2*0,3=11,160 [E] 
Celkem: B+D+E=36,840 [F]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</si>
  <si>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</si>
  <si>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17</t>
  </si>
  <si>
    <t>18110</t>
  </si>
  <si>
    <t>ÚPRAVA PLÁNĚ SE ZHUTNĚNÍM V HORNINĚ TŘ. I</t>
  </si>
  <si>
    <t>odměřeno z výkresu Situace B.2.2 - B.2.4 
Komunikace Km 0,635-4,000 
(1,5 * 3 365) * 2 =10 095,000 [A] 
1,20 * (3 365 + 3 365 - 208 - 30,5 - 15 - 15,8 - 8 - 12,7) =7 728,000 [B] 
(87 * 3) =261,000 [C] 
Komunikace Km 4,000 - 4,360 
(2 239,2 - 53,44) odpočet mostu =2 185,760 [D] 
1,0 * (122,4 + 85,9) =208,300 [E] 
Celkem: A+B+C+D+E=20 478,060 [F]</t>
  </si>
  <si>
    <t>položka zahrnuje úpravu pláně včetně vyrovnání výškových rozdílů. Míru zhutnění určuje projekt.</t>
  </si>
  <si>
    <t>18</t>
  </si>
  <si>
    <t>18232</t>
  </si>
  <si>
    <t>ROZPROSTŘENÍ ORNICE V ROVINĚ V TL DO 0,15M</t>
  </si>
  <si>
    <t>Včetně nákupu ornice</t>
  </si>
  <si>
    <t>odměřeno z výkresu Situace B.2.2 - B.2.4 
(153,75 + 142,55 + 508,6 + 493,25 + 213,65 + 200,8 + 128,2 + 360,7 + 49,1 + 120,1 + 49,9 + 84,65 + 68,55 + 80,65 + 210,15 + 114,3 + 177,5 + 387,35 + 139,65 + 21,75 + 23,9 + 105,3 + 162,45 + 566,55 + 181,15 + 34,3 + 177,6 + 93,95 + 114,25 + 218,85 + 213,8 + 173,55 + 84,2 + 272,5 + 50 + 187 + 87,95 + 80,7 + 18,5 + 55) * 1,0 =6 606,650 [A] 
(30,5 + 15) * 1,0 =45,500 [B] 
(73,8 + 170 + 31) * 1,0 =274,800 [C] 
Celkem: A+B+C=6 926,950 [D]</t>
  </si>
  <si>
    <t>položka zahrnuje:  
nutné přemístění ornice z dočasných skládek vzdálených do 50m  
rozprostření ornice v předepsané tloušťce v rovině a ve svahu do 1:5</t>
  </si>
  <si>
    <t>19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</si>
  <si>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</si>
  <si>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</si>
  <si>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</si>
  <si>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20</t>
  </si>
  <si>
    <t>18481</t>
  </si>
  <si>
    <t>OCHRANA STROMŮ BEDNĚNÍM</t>
  </si>
  <si>
    <t>odměřeno z výkresu Situace B.2.2 - B.2.4 
Ochrana stromů dřevěným bedněním do 2,0 m výšky 
(11 * 4 * 2) =88,000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</si>
  <si>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</si>
  <si>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</si>
  <si>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21</t>
  </si>
  <si>
    <t>21263</t>
  </si>
  <si>
    <t>TRATIVODY KOMPLET Z TRUB Z PLAST HMOT DN DO 150MM</t>
  </si>
  <si>
    <t>odměřeno z výkresu Situace B.2.2 - B.2.4 
Trativod DN 160 (šíře 0,3 m hloubka 0,4 m), Podsyp ŠP, obsyp ŠD 16/32                                                                           
(30,9 + 165,2 + 167,2 + 9,8)=373,100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</si>
  <si>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</si>
  <si>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22</t>
  </si>
  <si>
    <t>21361</t>
  </si>
  <si>
    <t>DRENÁŽNÍ VRSTVY Z GEOTEXTILIE</t>
  </si>
  <si>
    <t>odměřeno z výkresu Situace B.2.2 - B.2.4 
Geotextilie 200g/m2 
(1,5 * 373,1) =559,650 [A]                
VSAKOVACÍ JÁMA 
22,5*4=90,000 [B] 
Celkem: A+B=649,650 [C]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</si>
  <si>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</si>
  <si>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23</t>
  </si>
  <si>
    <t>21451</t>
  </si>
  <si>
    <t>SANAČNÍ VRSTVY Z LOMOVÉHO KAMENE</t>
  </si>
  <si>
    <t>odměřeno z výkresu Situace B.2.2 - B.2.4 
Sanace komunikacekm 0,635 - 4,000 
Bude použito se souhlasem investora 
lomový kámen tl. 350 mm                                                                                                 
(1,5 * 3 365) * 2 *0,35=3 533,250 [A] 
(1,20 * (3 365 + 3 365 - 208 - 30,5 - 15 - 15,8 - 8 - 12,7))*0,35=2 704,800 [B] 
Komunikace Km 2,293-2,380 
(87 * 3)*0,35=91,350 [C] 
Celkem: A+B+C=6 329,400 [D]</t>
  </si>
  <si>
    <t>položka zahrnuje zahrnuje dodávku lomového kamen předepsané kvality, včetně mimostaveništní a vnitrostaveništní dopravy, rozprostření se zhutněním  
není-li v zadávací dokumentaci uvedeno jinak, jedná se o nakupovaný materiál</t>
  </si>
  <si>
    <t>24</t>
  </si>
  <si>
    <t>21452</t>
  </si>
  <si>
    <t>SANAČNÍ VRSTVY Z KAMENIVA DRCENÉHO</t>
  </si>
  <si>
    <t>odměřeno z výkresu Situace B.2.2 - B.2.4 
Bude použito se souhlasem investora 
Sanace komunikace km 4,000 - 4,360 
Sanace vozovky štěrkodrtí ŠD fr 0/63 tl. 200 mm      
v celé ploše komunikace 2 394,06 * 2*0,2 =957,624 [A] 
Penetrační makadam tl. 70 mm 
-(1,75 * 3 365) * 2 *0,07=- 824,425 [B] 
Penetrační makadam tl. 70 mm z SO 102.1 
-202,039*0,07=-14,143 [C] 
Celkem: A+B+C=119,056 [D]</t>
  </si>
  <si>
    <t>položka zahrnuje dodávku předepsaného kameniva, mimostaveništní a vnitrostaveništní dopravu a jeho uložení  
není-li v zadávací dokumentaci uvedeno jinak, jedná se o nakupovaný materiál</t>
  </si>
  <si>
    <t>25</t>
  </si>
  <si>
    <t>Včetně odebrání z mezideponie a přemístění, bez dodávky materiálu</t>
  </si>
  <si>
    <t>odměřeno z výkresu Situace B.2.2 - B.2.4 
Bude použito se souhlasem investora 
Využití materiálu z vrstvy PM 
Sanace komunikace km 4,000 - 4,360 
Sanace vozovky štěrkodrtí ŠD fr 0/63 tl. 200 mm 
Penetrační makadam tl. 70 mm 
(1,75 * 3 365) * 2 *0,07=824,425 [A] 
Penetrační makadam tl. 70 mm z SO 102.1 
202,039*0,07=14,143 [B] 
Celkem: A+B=838,568 [C]</t>
  </si>
  <si>
    <t>26</t>
  </si>
  <si>
    <t>21461E</t>
  </si>
  <si>
    <t>SEPARAČNÍ GEOTEXTILIE DO 500G/M2</t>
  </si>
  <si>
    <t>odměřeno z výkresu Situace B.2.2 - B.2.4 
Bude použito se souhlasem investora 
Sanace komunikace km 0,635 - 4,000 
Separační geotextílie min. 500g/m2 CBR větší než 3                                                                                     
(1,5 * 3 365) * 2 =10 095,000 [A] 
1,20 * (3 365 + 3 365 - 208 - 30,5 - 15 - 15,8 - 8 - 12,7)=7 728,000 [B] 
Komunikace Km 2,293-2,380 
(87 * 3)=261,000 [C] 
Celkem: A+B+C=18 084,000 [D]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</si>
  <si>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</si>
  <si>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</si>
  <si>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27</t>
  </si>
  <si>
    <t>45152</t>
  </si>
  <si>
    <t>PODKLADNÍ A VÝPLŇOVÉ VRSTVY Z KAMENIVA DRCENÉHO</t>
  </si>
  <si>
    <t>odměřeno z výkresu Situace B.2.2 - B.2.4 
VSAKOVACÍ JÁMA  
filtrační vrstva kameniva tl. 0,15 m, fr.8-16    
(1,5 * 3 * 0,15) * 4  =2,700 [A]             
ŠD tl. 1,35 m, fr.32-63 
(1,5 * 3 *1,35) * 4 =24,300 [B] 
Celkem: A+B=27,000 [C]</t>
  </si>
  <si>
    <t>28</t>
  </si>
  <si>
    <t>45157</t>
  </si>
  <si>
    <t>PODKLADNÍ A VÝPLŇOVÉ VRSTVY Z KAMENIVA TĚŽENÉHO</t>
  </si>
  <si>
    <t>odměřeno z výkresu Situace B.2.2 - B.2.4 
chránička O2 (plast. Kabel. žlab s víkem 0,13 x 0,13 x 1,2m štěrkopísek 0-8 
(7+6+9)*0,6*0,1=1,320 [A] 
Přípojky UV štěrkopísek 0-8 
(10 + 9 + 9 + 5 + 16 + 11 + 3 + 1)*1,2*0,1=7,680 [B] 
(13+6+12)*1,2*0,1=3,720 [C] 
Celkem: A+B+C=12,720 [D]</t>
  </si>
  <si>
    <t>Komunikace</t>
  </si>
  <si>
    <t>29</t>
  </si>
  <si>
    <t>56313</t>
  </si>
  <si>
    <t>VOZOVKOVÉ VRSTVY Z MECHANICKY ZPEVNĚNÉHO KAMENIVA TL. DO 150MM</t>
  </si>
  <si>
    <t>odměřeno z výkresu Situace B.2.2 - B.2.4 
Komunikace km 4,000 - 4,360      
Mechanicky zpevněné kamenivo MZK tl. 150 mm                                                                    
(2 239,2 - 53,44) odpočet mostu =2 185,760 [A] 
0,7 * (122,4 + 85,9) =145,810 [B] 
Celkem: A+B=2 331,570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</si>
  <si>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</si>
  <si>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30</t>
  </si>
  <si>
    <t>56333</t>
  </si>
  <si>
    <t>VOZOVKOVÉ VRSTVY ZE ŠTĚRKODRTI TL. DO 150MM</t>
  </si>
  <si>
    <t>odměřeno z výkresu Situace B.2.2 - B.2.4 
Komunikace km 0,635 - 4,000      
Štěrkodrť ŠD fr. 0/63 tl. 150 mm                                                                                              
(1,5 * 3 365) * 2 =10 095,000 [A] 
0,90 * (3 365 + 3 365 - 208 - 30,5 - 15 - 15,8 - 8 - 12,7)=5 796,000 [B] 
Komunikace Km 2,293-2,380 
(87 * 3)=261,000 [C] 
Štěrkodrť ŠD fr. 0/63 tl. 150 mm                                                                                              
(1,5 * 3 365) * 2 =10 095,000 [D] 
1,2 * (3 365 + 3 365 - 208 - 30,5 - 15 - 15,8 - 8 - 12,7) =7 728,000 [E] 
Komunikace km 4,000 - 4,360      
Štěrkodrť ŠD fr. 0/63 tl. 150 mm                                                                                               
(2 239,2 - 53,44) odpočet mostu=2 185,760 [F] 
1,0 * (122,4 + 85,9) =208,300 [G] 
SILNIČNÍ OBRUBA (1000/250/150 mm)  
Štěrkodrť ŠD fr. 0/63 tl. 150 mm                                   
(517,5 * 0,5)*0,15=38,813 [H] 
Celkem: A+B+C+D+E+F+G+H=36 407,873 [I]</t>
  </si>
  <si>
    <t>31</t>
  </si>
  <si>
    <t>56430</t>
  </si>
  <si>
    <t>VOZOVKOVÉ VRSTVY ZE ŠTĚRKU VYPLŇ CEM MALTOU</t>
  </si>
  <si>
    <t>odměřeno z výkresu Situace B.2.2 - B.2.4 
Bude použito se souhlasem investora 
Sanace komunikace km 0,635 - 4,000 
ŠCM fr 32/63 tl. 150 mm                                                                                                        
(1,5 * 3 365) * 2 * 0,15=1 514,250 [A] 
1,20 * (3 365 + 3 365 - 208 - 30,5 - 15 - 15,8 - 8 - 12,7) * 0,15 =1 159,200 [B] 
Komunikace Km 2,293-2,380 
(87 * 3) * 0,15 =39,150 [C] 
Celkem: A+B+C=2 712,600 [D]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</si>
  <si>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</si>
  <si>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32</t>
  </si>
  <si>
    <t>56933</t>
  </si>
  <si>
    <t>ZPEVNĚNÍ KRAJNIC ZE ŠTĚRKODRTI TL. DO 150MM</t>
  </si>
  <si>
    <t>odměřeno z výkresu Situace B.2.2 - B.2.4 
krajnice z ŠD fr. 0/32-  tl.150 mm                                                               
(153,75 + 142,55 + 508,6 + 493,25 + 213,65 + 200,8 + 128,2 + 360,7 + 49,1 + 120,1 + 49,9 + 84,65 + 68,55 + 80,65 + 210,15 + 114,3 + 177,5 + 387,35 + 139,65 + 21,75 + 23,9 + 105,3 + 162,45 + 566,55 + 181,15 + 34,3 + 177,6 + 93,95 + 114,25 + 218,85 + 213,8 + 173,55 + 84,2 + 272,5 + 50 + 187) * 0,75  =4 773,375 [A] 
(87,95 + 80,7 + 18,5 + 55) * 0,50  =121,075 [B] 
Celkem: A+B=4 894,450 [C]</t>
  </si>
  <si>
    <t>- dodání kameniva předepsané kvality a zrnitosti  
- rozprostření a zhutnění vrstvy v předepsané tloušťce  
- zřízení vrstvy bez rozlišení šířky, pokládání vrstvy po etapách</t>
  </si>
  <si>
    <t>33</t>
  </si>
  <si>
    <t>572121</t>
  </si>
  <si>
    <t>INFILTRAČNÍ POSTŘIK ASFALTOVÝ DO 1,0KG/M2</t>
  </si>
  <si>
    <t>odměřeno z výkresu Situace B.2.2 - B.2.4 
Komunikace km 4,000 - 4,360      
Infiltrační postřik 1,00 kg/m2                  
(2 239,2 - 53,44) odpočet mostu =2 185,760 [A] 
0,7 * (122,4 + 85,9)=145,810 [B] 
Celkem: A+B=2 331,570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</si>
  <si>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</si>
  <si>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34</t>
  </si>
  <si>
    <t>572211</t>
  </si>
  <si>
    <t>SPOJOVACÍ POSTŘIK Z ASFALTU DO 0,5KG/M2</t>
  </si>
  <si>
    <t>odměřeno z výkresu Situace B.2.2 - B.2.4  
Komunikace km 0,635 - 4,000      
Spojovací postřik modifikovaný - 0,30 kg/m2                
(6,03 * 3 365)=20 290,950 [A] 
0,08 * (3 365 + 3 365 - 208 - 30,5 - 15 - 15,8 - 8 - 12,7) =515,200 [B] 
(1,5 * 3 365) * 2=10 095,000 [C] 
0,25 * (3 365 + 3 365 - 208 - 30,5 - 15 - 15,8 - 8 - 12,7) =1 610,000 [D] 
Komunikace km 4,000 - 4,360      
Spojovací postřik modifikovaný - 0,30 kg/m2        
2 239,2=2 239,200 [E] 
0,08 * (122,4 + 85,9) =16,664 [F] 
2 239,2=2 239,200 [G] 
0,18 * (122,4 + 85,9)=37,494 [H] 
Celkem: A+B+C+D+E+F+G+H=37 043,708 [I]</t>
  </si>
  <si>
    <t>35</t>
  </si>
  <si>
    <t>572221</t>
  </si>
  <si>
    <t>SPOJOVACÍ POSTŘIK Z ASFALTU DO 1,0KG/M2</t>
  </si>
  <si>
    <t>odměřeno z výkresu Situace B.2.2 - B.2.4 
Komunikace km 0,635 - 4,000      
Spojovací postřik modifikovaný - 1,00 kg/m2                                              
(6,03 * 3 365)=20 290,950 [A] 
0,25 * (3 365 + 3 365 - 208 - 30,5 - 15 - 15,8 - 8 - 12,7) =1 610,000 [B] 
Celkem: A+B=21 900,950 [C]</t>
  </si>
  <si>
    <t>36</t>
  </si>
  <si>
    <t>57475</t>
  </si>
  <si>
    <t>VOZOVKOVÉ VÝZTUŽNÉ VRSTVY Z GEOMŘÍŽOVINY</t>
  </si>
  <si>
    <t>odměřeno z výkresu Situace B.2.2 - B.2.4 
Komunikace km 0,635 - 4,000      
Geomříž (překrytí podélných pracovních spár)                                                
(2 * 3 365) * 2=13 460,000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</si>
  <si>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</si>
  <si>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37</t>
  </si>
  <si>
    <t>574A34</t>
  </si>
  <si>
    <t>ASFALTOVÝ BETON PRO OBRUSNÉ VRSTVY ACO 11+, 11S TL. 40MM</t>
  </si>
  <si>
    <t>S ASFALTOVÝM POJIVEM 50/70</t>
  </si>
  <si>
    <t>odměřeno z výkresu Situace B.2.2 - B.2.4  
Komunikace km 0,635 - 4,000      
Asfaltový beton pro obrusné vrstvy ACO11S s asfalt. Pojivem 50/70, TL.40 mm               
(6,03 * 3 365)=20 290,950 [A] 
Komunikace km 4,000 - 4,360      
Asfaltový beton pro obrusné vrstvy ACO11S s asfalt. Pojivem 50/70, TL.40 mm               
(6,22 * 360)=2 239,200 [B] 
Celkem: A+B=22 530,150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</si>
  <si>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</si>
  <si>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38</t>
  </si>
  <si>
    <t>574C06</t>
  </si>
  <si>
    <t>ASFALTOVÝ BETON PRO LOŽNÍ VRSTVY ACL 16+, 16S</t>
  </si>
  <si>
    <t>Provedení vyrovnávky příčného sklonu komunikace ve směrových obloucích, průměrná tloušˇka 25 mm.</t>
  </si>
  <si>
    <t>směrový oblouk km 2,033 - km 2,099 
(66*6,5)*0,025=10,725 [A] 
směrový oblouk km 2,496 - km 2,552 
(56*6,5)*0,025=9,100 [B] 
směrový oblouk km 3,534 - km 3,592 
(58*6,5)*0,025=9,425 [C] 
Celkem: A+B+C=29,250 [D]</t>
  </si>
  <si>
    <t>39</t>
  </si>
  <si>
    <t>574C56</t>
  </si>
  <si>
    <t>ASFALTOVÝ BETON PRO LOŽNÍ VRSTVY ACL 16+, 16S TL. 60MM</t>
  </si>
  <si>
    <t>odměřeno z výkresu Situace B.2.2 - B.2.4 
Komunikace km 0,635 - 4,000      
Asfalt. Bet. pro ložní vrstvy ACL 16S s asfalt. Pojivem 50/70, TL.60 mm                          
(6,03 * 3 365)=20 290,950 [A] 
0,08 * (3 365 + 3 365 - 208 - 30,5 - 15 - 15,8 - 8 - 12,7) =515,200 [B] 
Komunikace km 4,000 - 4,360      
Asfalt. Bet. pro ložní vrstvy ACL 16S s asfalt. Pojivem 50/70, TL.60 mm             
(2 239,2 - 53,44)  odpočet mostu =2 185,760 [C] 
0,08 * (122,4 + 85,9)=16,664 [D] 
Celkem: A+B+C+D=23 008,574 [E]</t>
  </si>
  <si>
    <t>40</t>
  </si>
  <si>
    <t>574E07</t>
  </si>
  <si>
    <t>ASFALTOVÝ BETON PRO PODKLADNÍ VRSTVY ACP 22+, 22S</t>
  </si>
  <si>
    <t>ACP 22S S ASFALTOVÝM POJIVEM 50/70</t>
  </si>
  <si>
    <t>odměřeno z výkresu Situace B.2.2 - B.2.4 
položeno ve dvou vrstvách 70 mm + 80 mm 
Komunikace km 0,635 - 4,000      
Asfalt. Bet. pro podkladní vrstvy ACP 22S s asfalt. Pojivem 50/70, TL.150 mm              
(1,5 * 3 365) * 2 *0,15=1 514,250 [A] 
(0,25 * (3 365 + 3 365 - 208 - 30,5 - 15 - 15,8 - 8 - 12,7)) * 0,15 =241,500 [B] 
Km 2,293-2,380 (87 * 3) * 0,15=39,150 [C] 
Komunikace km 4,000 - 4,360      
Asfalt. Bet. pro podkladní vrstvy ACP 22S s asfalt. Pojivem 50/70, TL.50 mm             
(2 239,2 - 53,44) * 0,05 odpočet mostu =109,288 [D] 
(0,18 * (122,4 + 85,9)) * 0,05=1,875 [E] 
Celkem: A+B+C+D+E=1 906,063 [F]</t>
  </si>
  <si>
    <t>41</t>
  </si>
  <si>
    <t>587202</t>
  </si>
  <si>
    <t>PŘEDLÁŽDĚNÍ KRYTU Z DROBNÝCH KOSTEK</t>
  </si>
  <si>
    <t>odměřeno z výkresu Situace B.2.2 - B.2.4 
Přeskládání stáv. Žulové dlažby drobné km 2,476 40 
19*1,5=28,500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</si>
  <si>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</si>
  <si>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Potrubí</t>
  </si>
  <si>
    <t>42</t>
  </si>
  <si>
    <t>87433</t>
  </si>
  <si>
    <t>POTRUBÍ Z TRUB PLASTOVÝCH ODPADNÍCH DN DO 150MM</t>
  </si>
  <si>
    <t>odměřeno z výkresu Situace B.2.2 - B.2.4 
Přípojky UV PVC SN 8 
(10 + 9 + 9 + 5 + 16 + 11 + 3 + 1)=64,000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</si>
  <si>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</si>
  <si>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43</t>
  </si>
  <si>
    <t>87434</t>
  </si>
  <si>
    <t>POTRUBÍ Z TRUB PLASTOVÝCH ODPADNÍCH DN DO 200MM</t>
  </si>
  <si>
    <t>odměřeno z výkresu Situace B.2.2 - B.2.4 
Přípojky UV PVC SN 8 
(13+6+12)=31,000 [A]</t>
  </si>
  <si>
    <t>44</t>
  </si>
  <si>
    <t>87734</t>
  </si>
  <si>
    <t>CHRÁNIČKY PŮLENÉ Z TRUB PLAST DN DO 200MM</t>
  </si>
  <si>
    <t>odměřeno z výkresu Situace B.2.2 - B.2.4 
chránička O2 (plast. Kabel. žlab s víkem 0,13 x 0,13 x 1,2m  
(7+6+9)=22,000 [B]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</si>
  <si>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</si>
  <si>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45</t>
  </si>
  <si>
    <t>89712</t>
  </si>
  <si>
    <t>VPUSŤ KANALIZAČNÍ ULIČNÍ KOMPLETNÍ Z BETONOVÝCH DÍLCŮ</t>
  </si>
  <si>
    <t>odměřeno z výkresu Situace B.2.2 - B.2.4 
s roz. mříže 500 x 500 pro zatížení D400 s kalovým košem a dnem s výtokem 
11=11,000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</si>
  <si>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</si>
  <si>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46</t>
  </si>
  <si>
    <t>899523</t>
  </si>
  <si>
    <t>OBETONOVÁNÍ POTRUBÍ Z PROSTÉHO BETONU DO C16/20</t>
  </si>
  <si>
    <t>odměřeno z výkresu Situace B.2.2 - B.2.4 
UV   11*0,15=1,650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</si>
  <si>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</si>
  <si>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Ostatní konstrukce a práce</t>
  </si>
  <si>
    <t>47</t>
  </si>
  <si>
    <t>9113A3</t>
  </si>
  <si>
    <t>SVODIDLO OCEL SILNIČ JEDNOSTR, ÚROVEŇ ZADRŽ N1, N2 - DEMONTÁŽ S PŘESUNEM</t>
  </si>
  <si>
    <t>odměřeno z výkresu Situace B.2.2 - B.2.4 
Odstranění silničního svodidla 
28=28,000 [A]</t>
  </si>
  <si>
    <t>položka zahrnuje:  
- demontáž a odstranění zařízení  
- jeho odvoz na předepsané místo</t>
  </si>
  <si>
    <t>48</t>
  </si>
  <si>
    <t>91228</t>
  </si>
  <si>
    <t>SMĚROVÉ SLOUPKY Z PLAST HMOT VČETNĚ ODRAZNÉHO PÁSKU</t>
  </si>
  <si>
    <t>odměřeno z výkresu Situace B.2.2 - B.2.4 
2* Z 11g - Směrový sloupek (červený) 
2=2,000 [A] 
167* Z 11a,b - Směrový sloupek (bílý) 
167=167,000 [B] 
Celkem: A+B=169,000 [C]</t>
  </si>
  <si>
    <t>položka zahrnuje:  
- dodání a osazení sloupku včetně nutných zemních prací  
- vnitrostaveništní a mimostaveništní doprava  
- odrazky plastové nebo z retroreflexní fólie</t>
  </si>
  <si>
    <t>49</t>
  </si>
  <si>
    <t>912283</t>
  </si>
  <si>
    <t>SMĚROVÉ SLOUPKY Z PLAST HMOT - DEMONTÁŽ A ODVOZ</t>
  </si>
  <si>
    <t>odměřeno z výkresu Situace B.2.2 - B.2.4 
132=132,000 [A]</t>
  </si>
  <si>
    <t>položka zahrnuje demontáž stávajícího sloupku, jeho odvoz do skladu nebo na skládku</t>
  </si>
  <si>
    <t>50</t>
  </si>
  <si>
    <t>914131</t>
  </si>
  <si>
    <t>DOPRAVNÍ ZNAČKY ZÁKLADNÍ VELIKOSTI OCELOVÉ FÓLIE TŘ 2 - DODÁVKA A MONTÁŽ</t>
  </si>
  <si>
    <t>odměřeno z výkresu Situace B.2.2 - B.2.4 
SVISLÉ DOPRAVNÍ ZNAČENÍ značky (reflexní) základní velikost 
2* A 1a - Zatáčka vpravo 
4* P 1 - Křižovatka s vedlejší pozemní komunikací  
4* IS 3c - Směrová tabule s cílem "HORNÍ ČERNILOV", "DOLNÍ ČERNILOV", "DOLNÍ ČERNILOV", "HORNÍ ČERNILOV" 
2* P 4 - Dej přednost v jízdě! 
2* A 1b - Zatáčka vlevo 
1* IS 3b + 2 x IS 3c - Směrová tabule s cílem "299 DVŮR KRÁLOVÉ n/L.", "JAROMĚŘ 9", "ČERNILOV 5", "JÍLOVICE 3"  
2* A11 - Přechod pro chodce 
1* P 2 + E2b - Hlavní pozemní komunikace + Tvar křižovatky 
2* IP 6 - Přechod pro chodce 
1* IS 21c - Směrová tabule pro cyklisty vpravo "4166" 
1* A 2b - Dvojitá zatáčka, první vlevo 
2* IS 3d - Směrová tabule s cílem "TŘEBECHOVICE p/O 5, LIBNÍKOVICE 3", "HRADEC KRÁLOVÉ 6, SLATINA 3" 
1* B13 + E7b + E3a - Zákaz vjezdu vozidel, jejichž okamžitou hmotnost přesahuje vyznačenou mez "8t" + Směrová šipka pro odbočení + Vzdálenost "135 m" 
1* P 3 - Konec hlavní pozemní komunikace  
31=31,000 [A]</t>
  </si>
  <si>
    <t>položka zahrnuje:  
- dodávku a montáž značek v požadovaném provedení</t>
  </si>
  <si>
    <t>51</t>
  </si>
  <si>
    <t>914133</t>
  </si>
  <si>
    <t>DOPRAVNÍ ZNAČKY ZÁKLADNÍ VELIKOSTI OCELOVÉ FÓLIE TŘ 2 - DEMONTÁŽ</t>
  </si>
  <si>
    <t>odvoz na ÚS Králohradeckého kraje - Plačice</t>
  </si>
  <si>
    <t>odměřeno z výkresu Situace B.2.2 - B.2.4 
Odstranění značky SVDZ (bez sloupku) 
37=37,000 [A]</t>
  </si>
  <si>
    <t>Položka zahrnuje odstranění, demontáž a odklizení materiálu s odvozem na předepsané místo</t>
  </si>
  <si>
    <t>52</t>
  </si>
  <si>
    <t>914911</t>
  </si>
  <si>
    <t>SLOUPKY A STOJKY DOPRAVNÍCH ZNAČEK Z OCEL TRUBEK SE ZABETONOVÁNÍM - DODÁVKA A MONTÁŽ</t>
  </si>
  <si>
    <t>odměřeno z výkresu Situace B.2.2 - B.2.4 
Sloupek + patka 
22=22,000 [A]</t>
  </si>
  <si>
    <t>položka zahrnuje:  
- sloupky a upevňovací zařízení včetně jejich osazení (betonová patka, zemní práce)</t>
  </si>
  <si>
    <t>53</t>
  </si>
  <si>
    <t>914913</t>
  </si>
  <si>
    <t>SLOUPKY A STOJKY DZ Z OCEL TRUBEK ZABETON DEMONTÁŽ</t>
  </si>
  <si>
    <t>odměřeno z výkresu Situace B.2.2 - B.2.4 
Odstranění sloupku od SVDZ 
23=23,000 [A]</t>
  </si>
  <si>
    <t>54</t>
  </si>
  <si>
    <t>915111</t>
  </si>
  <si>
    <t>VODOROVNÉ DOPRAVNÍ ZNAČENÍ BARVOU HLADKÉ - DODÁVKA A POKLÁDKA</t>
  </si>
  <si>
    <t>odměřeno z výkresu Situace B.2.2 - B.2.4 
V1a 125 mm (bílá plná)                                                                              
(61 + 90,5 + 79,7 + 31 + 82,9 + 100,2 + 22,3 + 48,2 + 86,2 + 114,3 + 60,5 + 4) * 0,125=97,600 [A] 
V2a (3/6/0,125) (bílá přerušovaná)                                                          
(458,6 + 344 + 533,4) * 0,125=167,000 [B] 
V2b (1,5/1,5/0,25) (bílá přerušovaná)                                                       
(22,5 + 14,5 + 16,5) * 0,25=13,375 [C] 
V2b (3/1,5/0,125) (bílá přerušovaná)                                                        
(114 + 117 + 127,6 + 114 + 114 + 24 + 78,4 + 100,5 + 19,5 + 114 + 114 + 114 + 114 + 208,3 + 49,5) * 0,125=190,350 [D] 
V4 (0,125) bílá plná                                                                                
(2 031,3 + 14,9 + 80,65 + 1 532,9 + 385,9 + 1 378,6 + 1 416,4) * 0,125=855,081 [E] 
V6a čára plná 0,5 m bílá 
(16,2 + 1,9) * 0,5=9,050 [F]                                 
čára plná 0,125 bílá 
(4,5 + 4,5) * 0,125 =1,125 [G]           
V9 šipky                                                                                                     
(5 + 5 + 5 + 5 + 5 + 5 + 5 + 5 + 3)*1 =43,000 [H] 
V7a      500 mm (bílá)                                                                               
((9 + 10) * 1,24)*0,5 =11,780 [I] 
Vodící pás přechodu pro chodce                                                               
9,5 * 4*0,05 =1,900 [J] 
Celkem: A+B+C+D+E+F+G+H+I+J=1 390,261 [K]</t>
  </si>
  <si>
    <t>položka zahrnuje:  
- dodání a pokládku nátěrového materiálu (měří se pouze natíraná plocha)  
- předznačení a reflexní úpravu</t>
  </si>
  <si>
    <t>55</t>
  </si>
  <si>
    <t>915211</t>
  </si>
  <si>
    <t>VODOROVNÉ DOPRAVNÍ ZNAČENÍ PLASTEM HLADKÉ - DODÁVKA A POKLÁDKA</t>
  </si>
  <si>
    <t>56</t>
  </si>
  <si>
    <t>915401</t>
  </si>
  <si>
    <t>VODOROVNÉ DOPRAVNÍ ZNAČENÍ BETON PREFABRIK - DODÁVKA A POKLÁDKA</t>
  </si>
  <si>
    <t>odměřeno z výkresu Situace B.2.2 - B.2.4 
Betonový vodící pásek TL.100 mm, do betonového lože s boční opěrou                             
(30,7 + 15) * 0,25 =11,425 [A] 
(69,6 + 140,1 + 125 + 18,8 + 54,8 + 33,5 + 1,8) * 0,25 =110,900 [B] 
Celkem: A+B=122,325 [C]</t>
  </si>
  <si>
    <t>zahrnuje dodávku betonových prefabrikátů a jejich osazení do předepsaného lože</t>
  </si>
  <si>
    <t>57</t>
  </si>
  <si>
    <t>917224</t>
  </si>
  <si>
    <t>SILNIČNÍ A CHODNÍKOVÉ OBRUBY Z BETONOVÝCH OBRUBNÍKŮ ŠÍŘ 150MM</t>
  </si>
  <si>
    <t>odměřeno z výkresu Situace B.2.2 - B.2.4 
SILNIČNÍ OBRUBA (1000/250/150 mm)    
(30,5 + 15)=45,500 [A] 
(73,8 + 125 + 22,7 + 47,3 + 1,8 + 201,4) =472,000 [B] 
Celkem: A+B=517,500 [C]</t>
  </si>
  <si>
    <t>Položka zahrnuje:  
dodání a pokládku betonových obrubníků o rozměrech předepsaných zadávací dokumentací  
betonové lože i boční betonovou opěrku.</t>
  </si>
  <si>
    <t>58</t>
  </si>
  <si>
    <t>919111</t>
  </si>
  <si>
    <t>ŘEZÁNÍ ASFALTOVÉHO KRYTU VOZOVEK TL DO 50MM</t>
  </si>
  <si>
    <t>odměřeno z výkresu Situace B.2.2 - B.2.4 
Řezaná spára do asfaltu do 40 mm - prac. spára 
(5 * 6)=30,000 [A]</t>
  </si>
  <si>
    <t>položka zahrnuje řezání vozovkové vrstvy v předepsané tloušťce, včetně spotřeby vody</t>
  </si>
  <si>
    <t>59</t>
  </si>
  <si>
    <t>919112</t>
  </si>
  <si>
    <t>ŘEZÁNÍ ASFALTOVÉHO KRYTU VOZOVEK TL DO 100MM</t>
  </si>
  <si>
    <t>odměřeno z výkresu Situace B.2.2 - B.2.4 
Řezaná spára do asfaltu do 100 mm 
(25 + 11,4 + 9,6 + 12)=58,000 [A] 
Řezaná spára do asfaltu do 60 mm - prac. spára 
(6 * 6)=36,000 [B] 
Celkem: A+B=94,000 [C]</t>
  </si>
  <si>
    <t>60</t>
  </si>
  <si>
    <t>919114</t>
  </si>
  <si>
    <t>ŘEZÁNÍ ASFALTOVÉHO KRYTU VOZOVEK TL DO 200MM</t>
  </si>
  <si>
    <t>odměřeno z výkresu Situace B.2.2 - B.2.4 
Řezaná spára do asfaltu do 160 mm 
(6 + 6,1 + 5 + 10,6 + 21,5 + 7,2)=56,400 [A]</t>
  </si>
  <si>
    <t>61</t>
  </si>
  <si>
    <t>931326</t>
  </si>
  <si>
    <t>TĚSNĚNÍ DILATAČ SPAR ASF ZÁLIVKOU MODIFIK PRŮŘ DO 800MM2</t>
  </si>
  <si>
    <t>Včetně provedení drážky</t>
  </si>
  <si>
    <t>odměřeno z výkresu Situace B.2.2 - B.2.4 
Modifikovaná zálivka spár za tepla                        
(58 + 56,4)=114,400 [A] 
(5 * 6)=30,000 [B] 
Celkem: A+B=144,400 [C]</t>
  </si>
  <si>
    <t>položka zahrnuje dodávku a osazení předepsaného materiálu, očištění ploch spáry před úpravou, očištění okolí spáry po úpravě  
nezahrnuje těsnící profil</t>
  </si>
  <si>
    <t>SO 102.1</t>
  </si>
  <si>
    <t>Napojení na komunikaci</t>
  </si>
  <si>
    <t>z položky 113328        99,167*1,8=178,501 [A] 
z položky 123738        70,425*1,8=126,765 [B] 
z položky 132738         81,1*1,8=145,980 [C] 
z položky 133738         2,5*1,8=4,500 [D] 
z položky 17411           -27,75*1,8=-49,950 [E] 
Celkem: A+B+C+D+E=405,796 [F]</t>
  </si>
  <si>
    <t>z položky 966158           1,14*2,3=2,622 [A] 
z položky 966435           (8,3*3,14*0,15*0,15+9,5*3,14*0,1*0,1)*2,3=2,035 [B] 
z položky 996436           (5,3*3,14*0,2*0,2)*2,3=1,531 [C] 
Celkem: A+B+C=6,188 [D]</t>
  </si>
  <si>
    <t>odměřeno z výkresu Situace B.2.2 - B.2.4 
Štěrk, zemina atd. tl. 330 mm 
(11,2 * 6,13) = 68,656 
(3,15 * 15,75) = 49,613 
(4,3 * 7,99) = 34,357 
(3,9 * 12,67) = 49,413 
202,039*0,33=66,673 [A] 
Komunikace km 4,000 - 4,360      
Štěrk, zemina atd. tl. 290 mm                              
(3,6 * 9,44) = 33,984 
(2,8 * 6,75) = 18,9 
(3,4 * 9,96) = 33,864 
(1,1 * 23) = 25,30  
112,048*0,29 =32,494 [B] 
Celkem: A+B=99,167 [C]</t>
  </si>
  <si>
    <t>Penetrační makadam tl. 70 mm 
(11,2 * 6,13) = 68,656 
(3,15 * 15,75) = 49,613 
(4,3 * 7,99) = 34,357 
(3,9 * 12,67) = 49,413 
202,039*0,07=14,143 [A]</t>
  </si>
  <si>
    <t>odměřeno z výkresu Situace B.2.2 - B.2.4 
Frézování komunikace tl. 100 mm 
202,039*0,1=20,204 [A]                                                                          
Asfaltové vrstvy tl. 50 mm 
202,039*0,05=10,102 [B]                                                                       
Komunikace km 4,000 - 4,360      
Frézování komunikace tl. 160 mm 
(3,6 * 9,44) = 33,984 
(2,8 * 6,75) = 18,9 
(3,4 * 9,96) = 33,864 
(1,1 * 23) = 25,30 
112,048*0,16 =17,928 [C] 
Celkem: A+B+C=48,234 [D]</t>
  </si>
  <si>
    <t>odměřeno z výkresu Situace B.2.2 - B.2.4 
Odstranění nepoužívaných sjezdů (zemina)   
((9,1 + 6,9 + 4 + 5,1 + 7,5 + 4,9 + 10,1 + 8,5 + 5,3 + 6,6 + 8,2 + 4,5 + 6,0 + 8,1 + 4,0 + 5,8 + 3,1 + 5,2 + 5,2 + 4,3 + 8 + 7,7  
+ 7,1 + 9,7 + 6,6 + 5,3 + 10,7 + 5,4 + 4,9) * 1,5 * 0,5) / 2=70,425 [A]</t>
  </si>
  <si>
    <t>odměřeno z výkresu Situace B.2.2 - B.2.4 
Přípojky UV 
20*1,2*1,5=36,000 [A] 
Vyhloubení rýhy pro obrubu                                                                                                         
(17,5) * 0,5 * 0,4 =3,500 [B] 
(8 + 8 + 14 + 17 + 8 + 7 + 5 + 8 + 6 + 5 + 6 + 6 + 6 + 6 + 6 + 6 + 6 + 6 + 6 + 6 + 6 + 10 + 10 + 6 + 6 + 6 + 6 + 6 + 6) * 0,5 * 0,4=41,600 [C] 
Celkem: A+B+C=81,100 [D]</t>
  </si>
  <si>
    <t>odměřeno z výkresu Situace B.2.2 - B.2.4 
UV 
1*2,5=2,500 [A]</t>
  </si>
  <si>
    <t>z položky 123738        70,425=70,425 [A] 
z položky 17411           -27,5=-27,500 [B] 
z položky 132738         81,1=81,100 [C] 
z položky 133738         2,5=2,500 [D] 
Celkem: A+B+C+D=126,525 [E]</t>
  </si>
  <si>
    <t>odměřeno z výkresu Situace B.2.2 - B.2.4 
Přípojky UV 
20*1,2*1,1=26,400 [A] 
UV 
1*1,35=1,350 [B] 
Celkem: A+B=27,750 [C]</t>
  </si>
  <si>
    <t>odměřeno z výkresu Situace B.2.2 - B.2.4 
Přípojky UV štěrkopísek 0-8 
20*1,2*0,3=7,200 [A]</t>
  </si>
  <si>
    <t>odměřeno z výkresu Situace B.2.2 - B.2.4 
Křižovatka Librantice + křižovatky                         
(11,2 * 6,13)=68,656 [A] 
(3,15 * 15,75)=49,613 [B] 
(4,3 * 7,99) =34,357 [C] 
(3,9 * 12,67)=49,413 [D] 
Křižovatka Výrava    
(3,6 * 9,44=33,984 [E] 
(2,8 * 6,75)=18,900 [F] 
(3,4 * 9,96)=33,864 [G] 
(1,1 * 23)=25,300 [H] 
Sjezdy     208=208,000 [I] 
Celkem: A+B+C+D+E+F+G+H+I=522,087 [J]</t>
  </si>
  <si>
    <t>odměřeno z výkresu Situace B.2.2 - B.2.4 
Přípojky UV štěrkopísek 0-8 
20*1,2*0,1=2,400 [A]</t>
  </si>
  <si>
    <t>odměřeno z výkresu Situace B.2.2 - B.2.4 
Křižovatka Výrava    
Mechanicky zpevněné kamenivo MZK tl. 150 mm                       
(3,6 * 9,44) =33,984 [A] 
(2,8 * 6,75) =18,900 [B] 
(3,4 * 9,96) =33,864 [C] 
(1,1 * 23) =25,300 [D] 
Celkem: A+B+C+D=112,048 [E]</t>
  </si>
  <si>
    <t>56330</t>
  </si>
  <si>
    <t>VOZOVKOVÉ VRSTVY ZE ŠTĚRKODRTI</t>
  </si>
  <si>
    <t>odměřeno z výkresu Situace B.2.2 - B.2.4 
Výškové vyrovnání sjezdů štěrkodrtí ŠDA tl.0-50 mm + zhutnění                              
(208 * 1) *(0+0,050)/2=5,200 [A]</t>
  </si>
  <si>
    <t>odměřeno z výkresu Situace B.2.2 - B.2.4 
Křižovatka Librantice + křižovatky    
Štěrkodrť ŠD fr. 0/63 tl. 150 mm                                                                                              
Štěrkodrť ŠD fr. 0/63 tl. 150 mm                                                                                           
(11,2 * 6,13) *2=137,312 [A] 
(3,15 * 15,75) *2=99,225 [B] 
(4,3 * 7,99) *2=68,714 [C] 
(3,9 * 12,67) *2=98,826 [D] 
Křižovatka Výrava    
Štěrkodrť ŠD fr. 0/63 tl. 150 mm                                                                                                
(3,6 * 9,44) =33,984 [E] 
(2,8 * 6,75)=18,900 [F] 
(3,4 * 9,96) =33,864 [G] 
(1,1 * 23) =25,300 [H] 
SILNIČNÍ OBRUBA (1000/250/150 mm)                                                            
(17,5)*0,5=8,750 [I] 
(8 + 8 + 14 + 17 + 8 + 7 + 5 + 8 + 6 + 5 + 6 + 6 + 6 + 6 + 6 + 6 + 6 + 6 + 6 + 6 + 6 + 10 + 10 + 6 + 6 + 6 + 6 + 6 + 6)*0,5=104,000 [J] 
Celkem: A+B+C+D+E+F+G+H+I+J=628,875 [K]</t>
  </si>
  <si>
    <t>odměřeno z výkresu Situace B.2.2 - B.2.4 
Infiltrační postřik 1,00 kg/m2                                               
(3,6 * 9,44) =33,984 [A] 
(2,8 * 6,75)=18,900 [B] 
(3,4 * 9,96) =33,864 [C] 
(1,1 * 23,0) =25,300 [D] 
Celkem: A+B+C+D=112,048 [E]</t>
  </si>
  <si>
    <t>odměřeno z výkresu Situace B.2.2 - B.2.4 
Křižovatka Librantice + křižovatky    
Spojovací postřik modifikovaný - 0,30 kg/m2                                                                   
(11,2 * 6,13)*2 =137,312 [A] 
(3,15 * 15,75)*2 =99,225 [B] 
(4,3 * 7,99) *2 =68,714 [C] 
(3,9 * 12,67)*2 =98,826 [D] 
Křižovatka Výrava    
Spojovací postřik modifikovaný - 0,30 kg/m2                                     
(3,6 * 9,44)*2 =67,968 [E] 
(2,8 * 6,75)*2 =37,800 [F] 
(3,4 * 9,96) *2 =67,728 [G] 
(1,1 * 23) *2 =50,600 [H] 
Sjezdy 
Asfalt. Bet. pro ložní vrstvy ACL 16S s asfalt. Pojivem 50/70, TL.60 mm                           
(8 + 8 + 14 + 17 + 8 + 7 + 5 + 8 + 6 + 5 + 6 + 6 + 6 + 6 + 6 + 6 + 6 + 6 + 6 + 6 + 6 + 10 + 10 + 6 + 6 + 6 + 6 + 6 + 6) * 1 =208,000 [I] 
Celkem: A+B+C+D+E+F+G+H+I=836,173 [J]</t>
  </si>
  <si>
    <t>odměřeno z výkresu Situace B.2.2 - B.2.4 
Křižovatka Librantice + křižovatky    
Spojovací postřik modifikovaný - 1,00 kg/m2                                                                   
(11,2 * 6,13) =68,656 [A] 
(3,15 * 15,75) =49,613 [B] 
(4,3 * 7,99) =34,357 [C] 
(3,9 * 12,67)=49,413 [D] 
Celkem: A+B+C+D=202,039 [E]</t>
  </si>
  <si>
    <t>odměřeno z výkresu Situace B.2.2 - B.2.4  
Křižovatka Librantice + křižovatky    
Asfaltový beton pro obrusné vrstvy ACO11S s asfalt. Pojivem 50/70, TL.40 mm                                                                       
(11,2 * 6,13) =68,656 [A] 
(3,15 * 15,75) =49,613 [B] 
(4,3 * 7,99) =34,357 [C] 
(3,9 * 12,67)=49,413 [D] 
Křižovatka Výrava    
Asfaltový beton pro obrusné vrstvy ACO11S s asfalt. Pojivem 50/70, TL.40 mm 
(3,6 * 9,44) =33,984 [E] 
(2,8 * 6,75)=18,900 [F] 
(3,4 * 9,96)=33,864 [G] 
(1,1 * 23) =25,300 [H] 
Sjezdy 
Asfalt. Bet. pro ložní vrstvy ACL 16S s asfalt. Pojivem 50/70, TL.60 mm                           
(8 + 8 + 14 + 17 + 8 + 7 + 5 + 8 + 6 + 5 + 6 + 6 + 6 + 6 + 6 + 6 + 6 + 6 + 6 + 6 + 6 + 10 + 10 + 6 + 6 + 6 + 6 + 6 + 6) * 1=208,000 [I] 
Celkem: A+B+C+D+E+F+G+H+I=522,087 [J]</t>
  </si>
  <si>
    <t>odměřeno z výkresu Situace B.2.2 - B.2.4 
Křižovatka Librantice + křižovatky    
Asfalt. Bet. pro ložní vrstvy ACL 16S s asfalt. Pojivem 50/70, TL.60 mm                                                                                          
(11,2 * 6,13) =68,656 [A] 
(3,15 * 15,75) =49,613 [B] 
(4,3 * 7,99) =34,357 [C] 
(3,9 * 12,67)=49,413 [D] 
Křižovatka Výrava    
Asfalt. Bet. pro ložní vrstvy ACL 16S s asfalt. Pojivem 50/70, TL.60 mm                                              
(3,6 * 9,44) =33,984 [E] 
(2,8 * 6,75)=18,900 [F] 
(3,4 * 9,96)=33,864 [G] 
(1,1 * 23) =25,300 [H] 
Sjezdy 
Asfalt. Bet. pro ložní vrstvy ACL 16S s asfalt. Pojivem 50/70, TL.60 mm                           
(8 + 8 + 14 + 17 + 8 + 7 + 5 + 8 + 6 + 5 + 6 + 6 + 6 + 6 + 6 + 6 + 6 + 6 + 6 + 6 + 6 + 10 + 10 + 6 + 6 + 6 + 6 + 6 + 6) * 1=208,000 [I] 
Celkem: A+B+C+D+E+F+G+H+I=522,087 [J]</t>
  </si>
  <si>
    <t>odměřeno z výkresu Situace B.2.2 - B.2.4 
POLOŽENO VE DVOU VRSTVÁCH 70 MM + 80 MM 
Křižovatka Librantice + křižovatky    
Asfalt. Bet. pro podkladní vrstvy ACP 22S s asfalt. Pojivem 50/70, TL.150 mm             
(ACP 22S položen ve dvou vrstvách)                      
(11,2 * 6,13)*0,15=10,298 [A] 
(3,15 * 15,75)*0,15=7,442 [B] 
(4,3 * 7,99)*0,15=5,154 [C] 
(3,9 * 12,67)*0,15=7,412 [D] 
Křižovatka Výrava    
Asfalt. Bet. pro podkladní vrstvy ACP 22S s asfalt. Pojivem 50/70, TL.50 mm           
 (3,6 * 9,44)*0,05 =1,699 [E] 
(2,8 * 6,75)*0,05=0,945 [F] 
(3,4 * 9,96) *0,05=1,693 [G] 
(1,1 * 23) *0,05=1,265 [H] 
Celkem: A+B+C+D+E+F+G+H=35,908 [I]</t>
  </si>
  <si>
    <t>odměřeno z výkresu Situace B.2.2 - B.2.4 
Přípojky UV PVC SN 8 
20=20,000 [A]</t>
  </si>
  <si>
    <t>odměřeno z výkresu Situace B.2.2 - B.2.4 
(s roz. mříže 500 x 500 pro zatížení D400 s kalovým košem a dnem s výtokem)                  
1=1,000 [A]</t>
  </si>
  <si>
    <t>odměřeno z výkresu Situace B.2.2 - B.2.4 
UV    1*0,15=0,150 [A]</t>
  </si>
  <si>
    <t>odměřeno z výkresu Situace B.2.2 - B.2.4 
Betonový vodící pásek TL.100 mm, do betonového lože s boční opěrou                                   
17,5 * 0,25=4,375 [A]</t>
  </si>
  <si>
    <t>odměřeno z výkresu Situace B.2.2 - B.2.4 
SILNIČNÍ OBRUBA (1000/250/150 mm)                                                            
(17,5)=17,500 [A] 
(8 + 8 + 14 + 17 + 8 + 7 + 5 + 8 + 6 + 5 + 6 + 6 + 6 + 6 + 6 + 6 + 6 + 6 + 6 + 6 + 6 + 10 + 10 + 6 + 6 + 6 + 6 + 6 + 6)=208,000 [B] 
Celkem: A+B=225,500 [C]</t>
  </si>
  <si>
    <t>966158</t>
  </si>
  <si>
    <t>BOURÁNÍ KONSTRUKCÍ Z PROST BETONU</t>
  </si>
  <si>
    <t>odměřeno z výkresu Situace B.2.2 - B.2.4 
Vybourání betonových čel                                                                                                       
((2,7 * 0,30 * 0,75) - (0,2 * 0,2* 3,14 * 0,3)) *2=1,140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</si>
  <si>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</si>
  <si>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966345</t>
  </si>
  <si>
    <t>BOURÁNÍ PROPUSTŮ Z TRUB DN DO 300MM</t>
  </si>
  <si>
    <t>odměřeno z výkresu Situace B.2.2 - B.2.4 
Vybourání bet. Trouby DN 300                                                                                                 
3,0 + 5,3=8,300 [A] 
Vybourání bet. Trouby DN 200                                                                                                  
9,5=9,500 [B] 
Celkem: A+B=17,800 [C]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</si>
  <si>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</si>
  <si>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966346</t>
  </si>
  <si>
    <t>BOURÁNÍ PROPUSTŮ Z TRUB DN DO 400MM</t>
  </si>
  <si>
    <t>odměřeno z výkresu Situace B.2.2 - B.2.4 
Vybourání bet. Trouby DN 400                                                                                                
5,3=5,300 [A]</t>
  </si>
  <si>
    <t>SO 102.2</t>
  </si>
  <si>
    <t>Chodníky a nástupiště</t>
  </si>
  <si>
    <t>z položky 113328         0,58*1,8=1,044 [A]</t>
  </si>
  <si>
    <t>z položky 113188     0,238*2,2=0,524 [A] 
z položky 11352       (22,2*0,3*0,4)*2,2=5,861 [B] 
z polžky 96687         (3*3,14*0,25*0,25*1,6)*2,2=2,072 [C] 
Celkem: A+B+C=8,457 [D]</t>
  </si>
  <si>
    <t>113188</t>
  </si>
  <si>
    <t>ODSTRANĚNÍ KRYTU ZPEVNĚNÝCH PLOCH Z DLAŽDIC,</t>
  </si>
  <si>
    <t>odměřeno z výkresu Situace B.2.2 - B.2.4 
Odstranění zámkové dlažby                                                                                                        
(3,8 * 0,4) * 0,06=0,091 [A] 
(1,2 + 1,7) * 0,8 * 0,06 =0,139 [B] 
Celkem: A+B=0,230 [C]</t>
  </si>
  <si>
    <t>odměřeno z výkresu Situace B.2.2 - B.2.4 
Komunikace                           
(0,84 * 23) *0,03=0,580 [A]</t>
  </si>
  <si>
    <t>odměřeno z výkresu Situace B.2.2 - B.2.4 
Odstranění betonové silniční obruby 
22,2=22,200 [A]</t>
  </si>
  <si>
    <t>odměřeno z výkresu Situace B.2.2 - B.2.4 
Komunikace      
Frézování komunikace tl. 160 mm                                                                                       
(0,84 * 23) * 0,16=3,091 [A]</t>
  </si>
  <si>
    <t>17481</t>
  </si>
  <si>
    <t>ZÁSYP JAM A RÝH Z NAKUPOVANÝCH MATERIÁLŮ</t>
  </si>
  <si>
    <t>odměřeno z výkresu Situace B.2.2 - B.2.4 
vybouraných UV 
3*2,5=7,500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</si>
  <si>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</si>
  <si>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odměřeno z výkresu Situace B.2.2 - B.2.4 
147,352=147,352 [A]</t>
  </si>
  <si>
    <t>56331</t>
  </si>
  <si>
    <t>VOZOVKOVÉ VRSTVY ZE ŠTĚRKODRTI TL. DO 50MM</t>
  </si>
  <si>
    <t>odměřeno z výkresu Situace B.2.2 - B.2.4 
CHODNÍK  
LOŽNÁ VRSTVA Z DRTI FR. 2/5  TL.30 mm  
(14,1 * 0,79)=11,139 [A] 
(7,1 * 1,03) =7,313 [B] 
HMATNÁ DLAŽBA PRO NEVIDOMÉ A SLABOZRAKÉ - CHODNÍK 
LOŽNÁ VRSTVA Z DRTI FR. 2/5  TL.30 mm                
(3,8 + 4,7) * 0,4 =3,400 [C] 
(1,2 + 2,3) * 0,8 =2,800 [D] 
Celkem: A+B+C+D=24,652 [E]</t>
  </si>
  <si>
    <t>56334</t>
  </si>
  <si>
    <t>VOZOVKOVÉ VRSTVY ZE ŠTĚRKODRTI TL. DO 200MM</t>
  </si>
  <si>
    <t>odměřeno z výkresu Situace B.2.2 - B.2.4 
Přeskládání stávající zámkové dlažby "Íčko" 20/10 cm v šířce 1 m 
doplnění ŠD v tl 200 mm  
122,7=122,700 [A] 
CHODNÍK  
ŠTĚRKODRŤ ŠDA TL.200 mm                           
(14,1 * 0,79) =11,139 [B] 
(7,1 * 1,03) =7,313 [C] 
HMATNÁ DLAŽBA PRO NEVIDOMÉ A SLABOZRAKÉ - CHODNÍK 
ŠTĚRKODRŤ ŠDA TL.200 mm              
(3,8 + 4,7) * 0,4=3,400 [D] 
(1,2 + 2,3) * 0,8 =2,800 [E] 
Celkem: A+B+C+D+E=147,352 [F]</t>
  </si>
  <si>
    <t>582601</t>
  </si>
  <si>
    <t>KRYTY Z BETON DLAŽDIC SE ZÁMKEM ŠEDÝCH TL 60MM BEZ LOŽE</t>
  </si>
  <si>
    <t>odměřeno z výkresu Situace B.2.2 - B.2.4 
CHODNÍK  
ZÁMKOVÁ DLAŽBA "Íčko", barva šedá TL. 60 mm   
(14,1 * 0,79) =11,139 [A] 
(7,1 * 1,03) =7,313 [B] 
Celkem: A+B=18,452 [C]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</si>
  <si>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</si>
  <si>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58260A</t>
  </si>
  <si>
    <t>KRYTY Z BETON DLAŽDIC SE ZÁMKEM BAREV RELIÉFNÍCH TL 60MM BEZ LOŽE</t>
  </si>
  <si>
    <t>odměřeno z výkresu Situace B.2.2 - B.2.4 
HMATNÁ DLAŽBA PRO NEVIDOMÉ A SLABOZRAKÉ - CHODNÍK 
ZÁMKOVÁ DLAŽBA,20/10 cm, barva ČERVENÁ TL. 60 mm                 
(3,8 + 4,7) * 0,4 =3,400 [A] 
(1,2 + 2,3) * 0,8 =2,800 [B] 
Celkem: A+B=6,200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</si>
  <si>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</si>
  <si>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587206</t>
  </si>
  <si>
    <t>PŘEDLÁŽDĚNÍ KRYTU Z BETONOVÝCH DLAŽDIC SE ZÁMKEM</t>
  </si>
  <si>
    <t>odměřeno z výkresu Situace B.2.2 - B.2.4 
Přeskládání stávající zámkové dlažby "Íčko" 20/10 cm v šířce 1 m                                      
(125 + 23 + 6,4 + 9,2) * 0,75=122,700 [A] 
Přeskládání stávající zámkové dlažby "Íčko" 20/10 cm                                                        
(4,5 * 2,23) =10,035 [B] 
(2 * 2,3) =4,600 [C] 
Celkem: A+B+C=137,335 [D]</t>
  </si>
  <si>
    <t>89921</t>
  </si>
  <si>
    <t>VÝŠKOVÁ ÚPRAVA POKLOPŮ</t>
  </si>
  <si>
    <t>odměřeno z výkresu Situace B.2.2 - B.2.4 
3=3,000 [A]</t>
  </si>
  <si>
    <t>- položka výškové úpravy zahrnuje všechny nutné práce a materiály pro zvýšení nebo snížení zařízení (včetně nutné úpravy stávajícího povrchu vozovky nebo chodníku).</t>
  </si>
  <si>
    <t>9111A21</t>
  </si>
  <si>
    <t>R</t>
  </si>
  <si>
    <t>ZÁBRADLÍ SILNIČNÍ S VODOR MADLY - DEMONTÁŽ A ZPĚTNÁ MONTÁŽ</t>
  </si>
  <si>
    <t>odměřeno z výkresu Situace B.2.2 - B.2.4 
Demontáž + zpětná montáž dopravně bezpečnostního zábradlí   4m 
1=1,000 [A]</t>
  </si>
  <si>
    <t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nezahrnuje kompletní novou PKO</t>
  </si>
  <si>
    <t>96687</t>
  </si>
  <si>
    <t>VYBOURÁNÍ ULIČNÍCH VPUSTÍ KOMPLETNÍCH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</si>
  <si>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</si>
  <si>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102.3</t>
  </si>
  <si>
    <t>Propustky</t>
  </si>
  <si>
    <t>z položky 129946      (30,4*3,14*0,2*0,2)*1,8=6,873 [A] 
z položky 129957      (11,5*3,14*0,25*0,25)*1,8 =4,062 [B]      
z položky 129958      (7,8*3,14*0,3*0,3)*1,8=3,968 [C]       
z položky 13273         125,906*1,8=226,631 [D] 
Celkem: A+B+C+D=241,534 [E]</t>
  </si>
  <si>
    <t>z položky 966158     96,576*2,3=222,125 [A] 
z položky 966345     105,7*3,14*0,15*0,15*2,3=17,176 [B] 
z položky 966346      46*3,14*0,2*0,2*2,3=13,288 [C] 
z položky 966358     7,5*3,14*0,3*0,3*2,3=4,875 [D] 
z položky 966371     7,5*3,14*0,5*0,5*2,3=13,541 [E] 
z položky 11336        4,774*2,3=10,980 [F] 
Celkem: A+B+C+D+E+F=281,985 [G]</t>
  </si>
  <si>
    <t>11336</t>
  </si>
  <si>
    <t>ODSTRANĚNÍ PODKLADU ZPEVNĚNÝCH PLOCH ZE SILNIČNÍCH DÍLCŮ (PANELŮ)</t>
  </si>
  <si>
    <t>odměřeno z výkresu Situace B.2.2 - B.2.4 
PP16 km 3,102 00 
Odstranění betonového silničního panelu                                                                                   
(6,6 * 2,2)*0,18=2,614 [A] 
PP22 km 3,820 50 
Odstranění betonového silničního panelu                                                                                    
(4 * 3)*0,18=2,160 [B] 
Celkem: A+B=4,774 [C]</t>
  </si>
  <si>
    <t>129946</t>
  </si>
  <si>
    <t>ČIŠTĚNÍ POTRUBÍ DN DO 400MM</t>
  </si>
  <si>
    <t>odměřeno z výkresu Situace B.2.2 - B.2.4 
PP11 km 2,697 00 
Pročištění stávajícího ŽB propustku DN 400    15,2=15,200 [A] 
PP12 km 2,700 00 
Pročištění stávajícího ŽB propustku DN 400     15,2=15,200 [B] 
Celkem: A+B=30,400 [C]</t>
  </si>
  <si>
    <t>129957</t>
  </si>
  <si>
    <t>ČIŠTĚNÍ POTRUBÍ DN DO 500MM</t>
  </si>
  <si>
    <t>odměřeno z výkresu Situace B.2.2 - B.2.4 
PP22 km 3,820 50 
Pročištění stávajícího ŽB propustku DN 500 
11,5=11,500 [A]</t>
  </si>
  <si>
    <t>129958</t>
  </si>
  <si>
    <t>ČIŠTĚNÍ POTRUBÍ DN DO 600MM</t>
  </si>
  <si>
    <t>odměřeno z výkresu Situace B.2.2 - B.2.4 
PP1 km 0,895 50 
Pročištění stávajícího propustku DN 600 
7,8=7,800 [A]</t>
  </si>
  <si>
    <t>13273</t>
  </si>
  <si>
    <t>HLOUBENÍ RÝH ŠÍŘ DO 2M PAŽ I NEPAŽ TŘ. I</t>
  </si>
  <si>
    <t>odměřeno z výkresu Situace B.2.2 - B.2.4 
PROP 1 km 0,878 95 
Zemní práce pro vyhloubení propustku                                                                                         
(5,92 - 0,6) * 6 =31,920 [A] 
Zemní práce pro vyhloubení zajišťovacích prahů                                                                         
(3,6 * 0,3 * 0,6) * 2 =1,296 [B] 
PP1 km 0,895 50 
Zemní práce pro vyhloubení zajišťovacích prahů                                                                          
(2 * 0,3 * 0,6) * 2 =0,720 [C] 
PP2 km 0,906 60 
Zemní práce pro vyhloubení zajišťovacích prahů                                                                          
(1,5 * 0,3 * 0,6) * 2=0,540 [D] 
PP3 km 1,815 00 
Zemní práce pro vyhloubení zajišťovacích prahů                                                                          
(1,5 * 0,3 * 0,6) * 2 =0,540 [F] 
PROP 2 km 1,934 10 
Zemní práce pro vyhloubení propustku                                                                                         
(8,52 - 1,0) * 5,5 =41,360 [G] 
Zemní práce pro vyhloubení zajišťovacích prahů                                                                          
(5,5 * 0,3 * 0,6) * 2 =1,980 [H] 
PP4 km 1,940 80 
Zemní práce pro vyhloubení zajišťovacích prahů                                                                        
(1,5 * 0,3 * 0,6) * 2 =0,540 [J] 
PP5 km 2,005 40 
Zemní práce pro vyhloubení propustku                                                                                          
(1,5 * 1,0 * 6,5)=9,750 [K] 
Zemní práce pro vyhloubení zajišťovacích prahů                                                                          
(1,5 * 0,3 * 0,6) * 2=0,540 [L] 
PP6 km 2,080 00 vlevo 
Zemní práce pro vyhloubení propustku                                                                                        
(1,5 * 1,0 * 8,9)=13,350 [M] 
Zemní práce pro vyhloubení zajišťovacích prahů                                                                          
(1,5 * 0,3 * 0,6) * 2 =0,540 [N] 
PP6 km 2,080 00 vpravo 
Zemní práce pro vyhloubení zajišťovacích prahů                                                                       
(1,5 * 0,3 * 0,6) * 2 =0,540 [O] 
PP7 km 2,167 00 
Zemní práce pro vyhloubení zajišťovacích prahů                                                                          
(1,5 * 0,3 * 0,6) * 2 =0,540 [P] 
PP8 km 2,296 20  
Zemní práce pro vyhloubení propustku                                                                                        
(1,5 * 1,0 * 8,5)=12,750 [Q] 
Zemní práce pro vyhloubení zajišťovacích prahů                                                                          
(1,5 * 0,3 * 0,6) * 2 =0,540 [R] 
PP9 km 2,639 00 
Zemní práce pro vyhloubení zajišťovacích prahů                                                                          
(1,5 * 0,3 * 0,6) * 2 =0,540 [S] 
PP10 km 2,666 80 
Zemní práce pro vyhloubení zajišťovacích prahů                                                                          
(1,5 * 0,3 * 0,6) * 2 =0,540 [T] 
PP11 km 2,697 00 
Zemní práce pro vyhloubení zajišťovacích prahů                                                                     
(2 * 0,3 * 0,6) * 2 =0,720 [U] 
PP12 km 2,700 00 
Zemní práce pro vyhloubení zajišťovacích prahů                                                                          
(2 * 0,3 * 0,6) * 2 =0,720 [V] 
PP13 km 2,813 00 
Zemní práce pro vyhloubení zajišťovacích prahů                                                                          
(1,5 * 0,3 * 0,6) * 2 =0,540 [W] 
PP14 km 2,874 00 
Zemní práce pro vyhloubení zajišťovacích prahů                                                                         
(1,5 * 0,3 * 0,6) * 2 =0,540 [X] 
PP15 km 3,061 70 
Zemní práce pro vyhloubení zajišťovacích prahů                                                                        
(1,5 * 0,3 * 0,6) * 2 =0,540 [Y] 
PP16 km 3,102 00 
Zemní práce pro vyhloubení zajišťovacích prahů                                                                          
(1,5 * 0,3 * 0,6) * 2 =0,540 [Z] 
PP17 km 3,285 00 
Zemní práce pro vyhloubení zajišťovacích prahů                                                                      
(1,5 * 0,3 * 0,6) * 2 =0,540 [AA] 
PP18 km 3,509 50 
Zemní práce pro vyhloubení zajišťovacích prahů                                                                         
(1,5 * 0,3 * 0,6) * 2 =0,540 [AB] 
PP19 km 3,613 00 
Zemní práce pro vyhloubení zajišťovacích prahů                                                                      
(1,5 * 0,3 * 0,6) * 2 =0,540 [AC] 
PP20 km 3,730 30 
Zemní práce pro vyhloubení zajišťovacích prahů                                                                      
(1,5 * 0,3 * 0,6) * 2 =0,540 [AD] 
PP21 km 3,792 00 
Zemní práce pro vyhloubení zajišťovacích prahů                                                                         
(1,5 * 0,3 * 0,6) * 2 =0,540 [AE] 
PP22 km 3,820 50 
Zemní práce pro vyhloubení zajišťovacích prahů                                                                          
(1,5 * 0,3 * 0,6) * 2 =0,540 [AF] 
PP23 km 3,877 00 
Zemní práce pro vyhloubení zajišťovacích prahů                                                                          
(1,5 * 0,3 * 0,6) * 2 =0,540 [AG] 
Celkem: A+B+C+D+F+G+H+J+K+L+M+N+O+P+Q+R+S+T+U+V+W+X+Y+Z+AA+AB+AC+AD+AE+AF+AG=125,906 [AH]</t>
  </si>
  <si>
    <t>z položky 13273         125,906=125,906 [A]</t>
  </si>
  <si>
    <t>odměřeno z výkresu Situace B.2.2 - B.2.4 
PROP 1 km 0,878 95 
Hutněný zásyp I=0,8 až 0,9, hutněno po 300 mm                                                                         
(3,835 * 6,9)=26,462 [A] 
PP2 km 0,906 60 
Hutněný zásyp I=0,8 až 0,9, hutněno po 300 mm                                                                         
(7,00 * 0,54)=3,780 [B] 
PP3 km 1,815 00 
Hutněný zásyp I=0,8 až 0,9, hutněno po 300 mm                                                                    
(7,00 * 0,54)=3,780 [C] 
PROP 2 km 1,934 10 
Hutněný zásyp I=0,8 až 0,9, hutněno po 300 mm                                                                        
(4,15 * 6,9)=28,635 [D] 
PP4 km 1,940 80 
Hutněný zásyp I=0,8 až 0,9, hutněno po 300 mm                                                                         
(7,00 * 0,54)=3,780 [E] 
PP5 km 2,005 40 
Hutněný zásyp I=0,8 až 0,9, hutněno po 300 mm                                                                     
(7,00 * 0,54)=3,780 [F] 
PP6 km 2,080 00 vlevo 
Hutněný zásyp I=0,8 až 0,9, hutněno po 300 mm                                                                         
(7,00 * 0,54)=3,780 [G] 
PP6 km 2,080 00 vpravo 
Hutněný zásyp I=0,8 až 0,9, hutněno po 300 mm                                                                        
(7,00 * 0,54)=3,780 [H] 
PP7 km 2,167 00 
Hutněný zásyp I=0,8 až 0,9, hutněno po 300 mm                                                                         
(7,00 * 0,54)=3,780 [I] 
PP8 km 2,296 20 
Hutněný zásyp I=0,8 až 0,9, hutněno po 300 mm                                                                         
(7,00 * 0,54)=3,780 [J] 
PP9 km 2,639 00 
Hutněný zásyp I=0,8 až 0,9, hutněno po 300 mm                                                                         
(7,00 * 0,54)=3,780 [K] 
PP10 km 2,666 80 
Hutněný zásyp I=0,8 až 0,9, hutněno po 300 mm                                                                         
(7,00 * 0,54)=3,780 [L] 
PP13 km 2,813 00 
Hutněný zásyp I=0,8 až 0,9, hutněno po 300 mm                                                                         
(7,00 * 0,54)=3,780 [M] 
PP14 km 2,874 00 
Hutněný zásyp I=0,8 až 0,9, hutněno po 300 mm                                                                         
(7,00 * 0,54)=3,780 [N] 
PP15 km 3,061 70 
Hutněný zásyp I=0,8 až 0,9, hutněno po 300 mm                                                                         
(7,00 * 0,54)=3,780 [O] 
PP16 km 3,102 00 
Hutněný zásyp I=0,8 až 0,9, hutněno po 300 mm                                                                        
(7,00 * 0,54)=3,780 [P] 
PP17 km 3,258 00 
Hutněný zásyp I=0,8 až 0,9, hutněno po 300 mm                                                                         
(7,00 * 0,54)=3,780 [Q] 
PP18 km 3,509 50 
Hutněný zásyp I=0,8 až 0,9, hutněno po 300 mm                                                                  
(7,00 * 0,54)=3,780 [R] 
PP19 km 3,613 00 
Hutněný zásyp I=0,8 až 0,9, hutněno po 300 mm                                                                         
(7,00 * 0,54)=3,780 [S] 
PP20 km 3,730 30 
Hutněný zásyp I=0,8 až 0,9, hutněno po 300 mm                                                                         
(7,00 * 0,54)=3,780 [T] 
PP21 km 3,792 00 
Hutněný zásyp I=0,8 až 0,9, hutněno po 300 mm                                                                         
(7,00 * 0,54)=3,780 [U] 
PP23 km 3,877 00 
Hutněný zásyp I=0,8 až 0,9, hutněno po 300 mm                                                                      
(7,00 * 0,54)=3,780 [V] 
Celkem: A+B+C+D+E+F+G+H+I+J+K+L+M+N+O+P+Q+R+S+T+U+V=130,697 [W]</t>
  </si>
  <si>
    <t>odměřeno z výkresu Situace B.2.2 - B.2.4 
PROP 1 km 0,878 95 
Ochrana izolace geotextílií                                                                                                       
Celkem ochranná geotextilie na troub propustu min. 500g/m2  
š. 2,0 * 8,5=17,000 [A] 
PROP 2 km 1,934 10 
Ochrana izolace geotextílií                                                                                                           
Celkem ochranná geotextilie na troub_ propustu min. 500g/m2  
š. 3,2 * 8,5=27,200 [B] 
Celkem: A+B=44,200 [C]</t>
  </si>
  <si>
    <t>272315</t>
  </si>
  <si>
    <t>ZÁKLADY Z PROSTÉHO BETONU DO C30/37</t>
  </si>
  <si>
    <t>odměřeno z výkresu Situace B.2.2 - B.2.4 
PROP 1 km 0,878 95 
Zajišťovací práh z betonu prostého C30/37 - XF3,XC4                                                
(3,6 * 0,3 * 0,5) * 2 =1,080 [A] 
PP1 km 0,895 50 
Zajišťovací práh z betonu prostého C30/37 - XF4,XC3                                                           
(2 * 0,3 * 0,5) * 2 =0,600 [B] 
PP2 km 0,906 60 
Zajišťovací práh z betonu prostého C30/37 - XF3,XC4                                                         
(1,5 * 0,3 * 0,5) * 2 =0,450 [C] 
PP3 km 1,815 00 
Zajišťovací práh z betonu prostého C30/37 - XF3,XC4                                                       
(1,5 * 0,3 * 0,5) * 2 =0,450 [D] 
PROP 2 km 1,934 10 
Zajišťovací práh z betonu prostého C30/37 - XF3,XC4                                                
(5,5 * 0,3 * 0,5) * 2 =1,650 [F] 
PP4 km 1,940 80 
Zajišťovací práh z betonu prostého C30/37 - XF3,XC4                                             
(1,5 * 0,3 * 0,5) * 2=0,450 [E] 
PP5 km 2,005 40 
Zajišťovací práh z betonu prostého C30/37 - XF3,XC4                                             
(1,5 * 0,3 * 0,5) * 2=0,450 [G] 
PP6 km 2,080 00 vlevo 
Zajišťovací práh z betonu prostého C30/37 - XF3,XC4                                             
(1,5 * 0,3 * 0,5) * 2=0,450 [H] 
PP6 km 2,080 00 vpravo 
Zajišťovací práh z betonu prostého C30/37 - XF3,XC4                                             
(1,5 * 0,3 * 0,5) * 2=0,450 [I] 
PP7 km 2,167 00 
Zajišťovací práh z betonu prostého C30/37 - XF3,XC4                                             
(1,5 * 0,3 * 0,5) * 2=0,450 [J] 
PP8 km 2,296 20       
Zajišťovací práh z betonu prostého C30/37 - XF3,XC4                                             
(1,5 * 0,3 * 0,5) * 2=0,450 [K]             
PP9 km 2,639 00 
Zajišťovací práh z betonu prostého C30/37 - XF3,XC4                                             
(1,5 * 0,3 * 0,5) * 2=0,450 [L] 
PP10 km 2,666 80 
Zajišťovací práh z betonu prostého C30/37 - XF3,XC4                                             
(1,5 * 0,3 * 0,5) * 2=0,450 [M] 
PP11 km 2,697 00 
Zajišťovací práh z betonu prostého C30/37 - XF3,XC4                                             
(2 * 0,3 * 0,5) * 2=0,600 [N] 
PP12 km 2,700 00 
Zajišťovací práh z betonu prostého C30/37 - XF3,XC4                                             
(2 * 0,3 * 0,5) * 2=0,600 [O] 
PP13 km 2,813 00 
Zajišťovací práh z betonu prostého C30/37 - XF3,XC4                                             
(1,5 * 0,3 * 0,5) * 2=0,450 [P] 
PP14 km 2,874 00 
Zajišťovací práh z betonu prostého C30/37 - XF3,XC4                                             
(1,5 * 0,3 * 0,5) * 2=0,450 [Q] 
PP15 km 3,061 70 
Zajišťovací práh z betonu prostého C30/37 - XF3,XC4                                             
(1,5 * 0,3 * 0,5) * 2=0,450 [R] 
PP16 km 3,102 00 
Zajišťovací práh z betonu prostého C30/37 - XF3,XC4                                             
(1,5 * 0,3 * 0,5) * 2=0,450 [S] 
PP17 km 3,258 00 
Zajišťovací práh z betonu prostého C30/37 - XF3,XC4                                             
(1,5 * 0,3 * 0,5) * 2=0,450 [T] 
PP18 km 3,509 50 
Zajišťovací práh z betonu prostého C30/37 - XF3,XC4                                             
(1,5 * 0,3 * 0,5) * 2=0,450 [U] 
PP19 km 3,613 00 
Zajišťovací práh z betonu prostého C30/37 - XF3,XC4                                             
(1,5 * 0,3 * 0,5) * 2=0,450 [V] 
PP20 km 3,730 30 
Zajišťovací práh z betonu prostého C30/37 - XF3,XC4                                             
(1,5 * 0,3 * 0,5) * 2=0,450 [W] 
PP21 km 3,792 00 
Zajišťovací práh z betonu prostého C30/37 - XF3,XC4                                             
(1,5 * 0,3 * 0,5) * 2=0,450 [X] 
PP22 km 3,820 50 
Zajišťovací práh z betonu prostého C30/37 - XF3,XC4                                             
(1,5 * 0,3 * 0,5) * 2=0,000 [Z] 
PP23 km 3,877 00 
Zajišťovací práh z betonu prostého C30/37 - XF3,XC4                                             
(1,5 * 0,3 * 0,5) * 2=0,450 [Y] 
Celkem: A+B+C+D+F+E+G+H+I+J+K+L+M+N+O+P+Q+R+S+T+U+V+W+X+Z+Y=13,530 [AA]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</si>
  <si>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</si>
  <si>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451312</t>
  </si>
  <si>
    <t>PODKLADNÍ A VÝPLŇOVÉ VRSTVY Z PROSTÉHO BETONU C12/15</t>
  </si>
  <si>
    <t>odměřeno z výkresu Situace B.2.2 - B.2.4 
PP2 km 0,906 60 
Podkladní beton C12/15 - Xo tl. 100 mm                                                                                   
(7,4 * 1,2) * 0,1=0,888 [A] 
PP3 km 1,815 00 
Podkladní beton C12/15 - Xo tl. 100 mm                                                                                     
(7,4 * 1,2) * 0,1=0,888 [B] 
PP4 km 1,940 80 
Podkladní beton C12/15 - Xo tl. 100 mm                                                                                     
(7,4 * 1,2) * 0,1=0,888 [C] 
PP5 km 2,005 40 
Podkladní beton C12/15 - Xo tl. 100 mm                                                                                     
(7,4 * 1,2) * 0,1=0,888 [D] 
PP6 km 2,080 00 vlevo + vpravo 
Podkladní beton C12/15 - Xo tl. 100 mm                                                                                     
(7,4 * 1,2) * 0,1*2=1,776 [E] 
PP7 km 2,167 00 
Podkladní beton C12/15 - Xo tl. 100 mm                                                                                     
(7,4 * 1,2) * 0,1=0,888 [F] 
PP8 km 2,296 20 
Podkladní beton C12/15 - Xo tl. 100 mm                                                                                    
(7,4 * 1,2) * 0,1=0,888 [G] 
PP9 km 2,639 00 
Podkladní beton C12/15 - Xo tl. 100 mm                                                                                 
(7,4 * 1,2) * 0,1=0,888 [H] 
PP10 km 2,666 80 
Podkladní beton C12/15 - Xo tl. 100 mm                                                                                     
(7,4 * 1,2) * 0,1=0,888 [I] 
PP13 km 2,813 00 
Podkladní beton C12/15 - Xo tl. 100 mm                                                                                     
(7,4 * 1,2) * 0,1=0,888 [J] 
PP14 km 2,874 00 
Podkladní beton C12/15 - Xo tl. 100 mm                                                                                
(7,4 * 1,2) * 0,1=0,888 [K] 
PP15 km 3,061 70 
Podkladní beton C12/15 - Xo tl. 100 mm                                                                                  
(7,4 * 1,2) * 0,1=0,888 [L] 
PP16 km 3,102 00 
Podkladní beton C12/15 - Xo tl. 100 mm                                                                                     
(7,4 * 1,2) * 0,1=0,888 [M] 
PP17 km 3,258 00 
Podkladní beton C12/15 - Xo tl. 100 mm                                                                                     
(7,4 * 1,2) * 0,1=0,888 [N] 
PP18 km 3,509 50 
Podkladní beton C12/15 - Xo tl. 100 mm                                                                                
(7,4 * 1,2) * 0,1=0,888 [O] 
PP19 km 3,613 00 
Podkladní beton C12/15 - Xo tl. 100 mm                                                                                 
(7,4 * 1,2) * 0,1=0,888 [P] 
PP20 km 3,730 30 
Podkladní beton C12/15 - Xo tl. 100 mm                                                                                    
(7,4 * 1,2) * 0,1=0,888 [Q] 
PP21 km 3,792 00 
Podkladní beton C12/15 - Xo tl. 100 mm                                                                                
(7,4 * 1,2) * 0,1=0,888 [R] 
PP23 km 3,877 00 
Podkladní beton C12/15 - Xo tl. 100 mm                                                                                     
(7,4 * 1,2) * 0,1=0,888 [S] 
Celkem: A+B+C+D+E+F+G+H+I+J+K+L+M+N+O+P+Q+R+S=17,760 [T]</t>
  </si>
  <si>
    <t>odměřeno z výkresu Situace B.2.2 - B.2.4 
PROP 1 km 0,878 95 
Štěrkopískový podsyp zhutněný na min. 98%PS tl. 200 mm                                                         
(6,9 * 1,8) * 0,2=2,484 [A] 
Pískové lože tl. 200 mm (v ose tl. 50 mm)                                                                                      
(6,9 * 2,2) * 0,2=3,036 [B] 
ŠP frakce 0 - 32 hutněných po 150 mm                                                                                        
(0,972 * 6,9)=6,707 [C] 
Podklad nebo podsyp ze štěrkopísku ŠP tl 100 mm - pod základ + zajišťovací prahy    
(1,8 * 3,6) * 2 * 0,1 =1,296 [D] 
(3,6 * 0,3) * 2 * 0,1 =0,216 [E] 
PP1 km 0,895 50 
Podklad nebo podsyp ze štěrkopísku ŠP tl 100 mm - pod zajišťovací prahy                      
(2 * 0,3) * 0,1 * 2 =0,120 [F] 
ŠP frakce 0 - 32 hutněných po 150 mm                                                                                       
7,00 * 0,27=1,890 [G] 
Podklad nebo podsyp ze štěrkopísku ŠP tl 100 mm - pod zajišťovací prahy                    
(1,5 * 0,3) * 2 * 0,1 =0,090 [H] 
PP3 km 1,815 00 
ŠP frakce 0 - 32 hutněných po 150 mm                                                                                       
(7,00 * 0,27)=1,890 [I] 
Podklad nebo podsyp ze štěrkopísku ŠP tl 100 mm - pod zajišťovací prahy                   
(1,5 * 0,3) * 2 * 0,1 =0,090 [J] 
PROP 2 km 1,934 10 
Štěrkopískový podsyp zhutněný na min. 98%PS tl. 200 mm                                                         
(6,9 * 3,0) * 0,2=4,140 [K] 
Pískové lože tl. 200 mm (v ose tl. 50 mm)                                                                                      
(6,9 * 3,4) * 0,2=4,692 [L] 
ŠP frakce 0 - 32 hutněných po 150 mm                                                                                        
(2,4 * 6,9)=16,560 [M] 
Podklad nebo podsyp ze štěrkopísku ŠP tl 100 mm - pod základ + zajišťovací prahy   2,530 m3 
(2,0 * 5,5) * 2 * 0,1=2,200 [N] 
(5,5 * 0,3) * 2 * 0,1=0,330 [O] 
PP4 km 1,940 80 
ŠP frakce 0 - 32 hutněných po 150 mm                                                                                      
(7,00 * 0,27)=1,890 [P] 
Podklad nebo podsyp ze štěrkopísku ŠP tl 100 mm - pod zajišťovací prahy                     
(1,5 * 0,3) * 2 * 0,1=0,090 [Q]  
PP5 km 2,005 40 
ŠP frakce 0 - 32 hutněných po 150 mm                                                                                      
(7,00 * 0,27)=1,890 [R] 
Podklad nebo podsyp ze štěrkopísku ŠP tl 100 mm - pod zajišťovací prahy                   
(1,5 * 0,3) * 2 * 0,1 =0,090 [BD] 
PP6 km 2,080 00 vlevo 
ŠP frakce 0 - 32 hutněných po 150 mm  + Podklad nebo podsyp ze štěrkopísku ŠP tl 100 mm - pod zajišťovací prahy                                                                                      
(7,00 * 0,27)=1,890 [BG] 
Podklad nebo podsyp ze štěrkopísku ŠP tl 100 mm - pod zajišťovací prahy                     
(1,5 * 0,3) * 2 * 0,1=0,090 [T] 
PP6 km 2,080 00 vpravo 
ŠP frakce 0 - 32 hutněných po 150 mm                                                                                       
(7,00 * 0,27)=1,890 [U] 
Podklad nebo podsyp ze štěrkopísku ŠP tl 100 mm - pod zajišťovací prahy                 
(1,5 * 0,3) * 2 * 0,1=0,090 [V] 
PP7 km 2,167 00 
ŠP frakce 0 - 32 hutněných po 150 mm                                                                                    
(7,00 * 0,27)=1,890 [W] 
Podklad nebo podsyp ze štěrkopísku ŠP tl 100 mm - pod zajišťovací prahy                    
(1,5 * 0,3) * 2 * 0,1=0,090 [X] 
PP8 km 2,296 20 
ŠP frakce 0 - 32 hutněných po 150 mm                                                                                       
(7,00 * 0,27)=1,890 [Y] 
Podklad nebo podsyp ze štěrkopísku ŠP tl 100 mm - pod zajišťovací prahy                     
(1,5 * 0,3) * 2 * 0,1=0,090 [Z] 
PP9 km 2,639 00 
ŠP frakce 0 - 32 hutněných po 150 mm                                                                                       
(7,00 * 0,27)=1,890 [AA] 
Podklad nebo podsyp ze štěrkopísku ŠP tl 100 mm - pod zajišťovací prahy                   
(1,5 * 0,3) * 2 * 0,1=0,090 [AB] 
PP10 km 2,666 80 
ŠP frakce 0 - 32 hutněných po 150 mm                                                                                      
(7,00 * 0,27)=1,890 [AC] 
Podklad nebo podsyp ze štěrkopísku ŠP tl 100 mm - pod zajišťovací prahy                    
(1,5 * 0,3) * 2 * 0,1=0,090 [AD] 
PP11 km 2,697 00 
Podklad nebo podsyp ze štěrkopísku ŠP tl 100 mm - pod zajišťovací prahy                     
(2,0 * 0,3) * 2 * 0,1=0,120 [AE] 
PP12 km 2,700 00 
Podklad nebo podsyp ze štěrkopísku ŠP tl 100 mm - pod zajišťovací prahy                     
(2,0 * 0,3) * 2 * 0,1=0,120 [AF] 
PP13 km 2,813 00 
ŠP frakce 0 - 32 hutněných po 150 mm                                                                                   
(7,00 * 0,27)=1,890 [AG] 
Podklad nebo podsyp ze štěrkopísku ŠP tl 100 mm - pod zajišťovací prahy                     
(1,5 * 0,3) * 2 * 0,1=0,090 [AH] 
PP14 km 2,874 00 
ŠP frakce 0 - 32 hutněných po 150 mm                                                                                       
(7,00 * 0,27)=1,890 [AI] 
Podklad nebo podsyp ze štěrkopísku ŠP tl 100 mm - pod zajišťovací prahy                    
(1,5 * 0,3) * 2 * 0,1=0,090 [AJ] 
PP15 km 3,061 70 
ŠP frakce 0 - 32 hutněných po 150 mm                                                                                       
(7,00 * 0,27)=1,890 [AK] 
Podklad nebo podsyp ze štěrkopísku ŠP tl 100 mm - pod zajišťovací prahy                     
(1,5 * 0,3) * 2 * 0,1=0,090 [AL] 
PP16 km 3,102 00 
ŠP frakce 0 - 32 hutněných po 150 mm                                                                                       
(7,00 * 0,27)=1,890 [AM] 
Podklad nebo podsyp ze štěrkopísku ŠP tl 100 mm - pod zajišťovací prahy                     
(1,5 * 0,3) * 2 * 0,1=0,090 [AN] 
PP17 km 3,258 00 
ŠP frakce 0 - 32 hutněných po 150 mm                                                                                       
(7,00 * 0,27)=1,890 [AO] 
Podklad nebo podsyp ze štěrkopísku ŠP tl 100 mm - pod zajišťovací prahy                     
(1,5 * 0,3) * 2 * 0,1=0,090 [AP]                  
PP18 km 3,509 50 
ŠP frakce 0 - 32 hutněných po 150 mm                                                                                       
(7,00 * 0,27)=1,890 [AR] 
Podklad nebo podsyp ze štěrkopísku ŠP tl 100 mm - pod zajišťovací prahy                     
(1,5 * 0,3) * 2 * 0,1=0,090 [AS] 
PP19 km 3,613 00 
ŠP frakce 0 - 32 hutněných po 150 mm                                                                                     
(7,00 * 0,27)=1,890 [AT] 
Podklad nebo podsyp ze štěrkopísku ŠP tl 100 mm - pod zajišťovací prahy                   
(1,5 * 0,3) * 2 * 0,1=0,090 [AU] 
PP20 km 3,730 30 
ŠP frakce 0 - 32 hutněných po 150 mm                                                                                       
(7,00 * 0,27)=1,890 [AV]] 
Podklad nebo podsyp ze štěrkopísku ŠP tl 100 mm - pod zajišťovací prahy                  
(1,5 * 0,3) * 2 * 0,=0,000 [AW] 
PP21 km 3,792 00 
ŠP frakce 0 - 32 hutněných po 150 mm                                                                                       
(7,00 * 0,27)=1,890 [AX] 
Podklad nebo podsyp ze štěrkopísku ŠP tl 100 mm - pod zajišťovací prahy                     
(1,5 * 0,3) * 2 * 0,1=0,090 [AY] 
PP22 km 3,820 50 
Podklad nebo podsyp ze štěrkopísku ŠP tl 100 mm - pod zajišťovací prahy                     
(1,5 * 0,3) * 2 * 0,1=0,090 [AZ] 
PP23 km 3,877 00 
ŠP frakce 0 - 32 hutněných po 150 mm                                                                                       
(7,00 * 0,27)=1,890 [BA] 
Podklad nebo podsyp ze štěrkopísku ŠP tl 100 mm - pod zajišťovací prahy                   
(1,5 * 0,3) * 2 * 0,1=0,090 [BB] 
PP2 km 0,906 60 
ŠP frakce 0 - 32 hutněných po 150 mm                                                                                       
(7,00 * 0,27)*0,15=0,284 [BE] 
Celkem: A+B+C+D+E+F+G+H+I+J+K+L+M+N+O+P+Q+R+BD+BG+T+U+V+W+X+Y+Z+AA+AB+AC+AD+AE+AF+AG+AH+AI+AJ+AK+AL+AM+AN+AO+AP+AR+AS+AT+AU+AV+AW+AX+AY+AZ+BA+BB+BE=81,905 [BH]</t>
  </si>
  <si>
    <t>465512</t>
  </si>
  <si>
    <t>DLAŽBY Z LOMOVÉHO KAMENE NA MC</t>
  </si>
  <si>
    <t>odměřeno z výkresu Situace B.2.2 - B.2.4 
PROP 1 km 0,878 95 
Dlažba z lomového kamene do bet.lože tl.100 mm C30/37-XF3,XC4 s vyspárováním tl 200 mm  
(1,30 + 0,5) * 3,6*0,3=5,000 [A] 
PP1 km 0,895 50 
Dlažba z lomového kamene do bet.lože tl.100 mm C30/37-XF3,XC4 s vyspárováním tl 200 mm  
((2 * 1,5) - (0,30 * 0,30 * 3,14)) * 2*0,3=1,630 [B] 
PP2 km 0,906 60 
Dlažba z lomového kamene do bet.lože tl.100 mm C30/37-XF3,XC4 s vyspárováním tl 200 mm  
((1,5 * 1,2) - (0,2 * 0,2 * 3,14)) *2 *0,3=1,005 [C] 
PP3 km 1,815 00 
Dlažba z lomového kamene do bet.lože tl.100 mm C30/37-XF3,XC4 s vyspárováním tl 200 mm  
((1,5 * 1,2) - (0,2 * 0,2 * 3,14)) *2*0,3=1,005 [F] 
PROP 2 km 1,934 10 
Dlažba z lomového kamene do bet.lože tl.100 mm C30/37-XF3,XC4 s vyspárováním tl 200 mm  
(2+2,6)*5,5*0,3=10,000 [E] 
PP4 km 1,940 80 
Dlažba z lomového kamene do bet.lože tl.100 mm C30/37-XF3,XC4 s vyspárováním tl 200 mm 
(1,5 * 1,2) - (0,2 * 0,2 * 3,14) * 2*0,3=1,725 [G] 
PP5 km 2,005 40 
Dlažba z lomového kamene do bet.lože tl.100 mm C30/37-XF3,XC4 s vyspárováním tl 200 mm  
((1,5 * 1,2) - (0,2 * 0,2 * 3,14)) * 2*0,3=1,005 [H]] 
PP6 km 2,080 00 vlevo 
Dlažba z lomového kamene do bet.lože tl.100 mm C30/37-XF3,XC4 s vyspárováním tl 200 mm  
((1,5 * 1,2) - (0,2 * 0,2 * 3,14))  * 2*0,3=1,005 [I] 
PP6 km 2,080 00 vpravo 
Dlažba z lomového kamene do bet.lože tl.100 mm C30/37-XF3,XC4 s vyspárováním tl 200 mm  
((1,5 * 1,2) - (0,2 * 0,2 * 3,14))* 2*0,3=1,005 [AF] 
PP7 km 2,167 00 
Dlažba z lomového kamene do bet.lože tl.100 mm C30/37-XF3,XC4 s vyspárováním tl 200 mm  
((1,5 * 1,2) - (0,2 * 0,2 * 3,14))* 2*0,3=1,005 [N] 
PP8 km 2,296 20 
Dlažba z lomového kamene do bet.lože tl.100 mm C30/37-XF3,XC4 s vyspárováním tl 200 mm  
((1,5 * 1,2) - (0,2 * 0,2 * 3,14))* 2*0,3=1,005 [O] 
PP9 km 2,639 00 
Dlažba z lomového kamene do bet.lože tl.100 mm C30/37-XF3,XC4 s vyspárováním tl 200 mm  
((1,5 * 1,2) - (0,2 * 0,2 * 3,14)) * 2*0,3=1,005 [P]] 
PP10 km 2,666 80 
Dlažba z lomového kamene do bet.lože tl.100 mm C30/37-XF3,XC4 s vyspárováním tl 200 mm  
((1,5 * 1,2) - (0,2 * 0,2 * 3,14))  * 2*0,3=1,005 [Q]]] 
PP11 km 2,697 00 
Dlažba z lomového kamene do bet.lože tl.100 mm C30/37-XF3,XC4 s vyspárováním tl 200 mm  
((2,0 * 1,2) - (0,2 * 0,2 * 3,14)) * 2*0,3=1,365 [R] 
PP12 km 2,700 00 
Dlažba z lomového kamene do bet.lože tl.100 mm C30/37-XF3,XC4 s vyspárováním tl 200 mm  
((2,0 * 1,2) - (0,2 * 0,2 * 3,14)) * 2*0,3=1,365 [S] 
PP13 km 2,813 00 
Dlažba z lomového kamene do bet.lože tl.100 mm C30/37-XF3,XC4 s vyspárováním tl 200 mm  
((1,5 * 1,2) - (0,2 * 0,2 * 3,14))  * 2*0,3=1,005 [T] 
PP15 km 3,061 70 
Dlažba z lomového kamene do bet.lože tl.100 mm C30/37-XF3,XC4 s vyspárováním tl 200 mm 
((1,5 * 1,2) - (0,2 * 0,2 * 3,14))  * 2*0,3=1,005 [U] 
PP16 km 3,102 00 
Dlažba z lomového kamene do bet.lože tl.100 mm C30/37-XF3,XC4 s vyspárováním tl 200 mm  
((1,5 * 1,2) - (0,2 * 0,2 * 3,14))* 2*0,3=1,005 [V] 
PP17 km 3,258 00 
Dlažba z lomového kamene do bet.lože tl.100 mm C30/37-XF3,XC4 s vyspárováním tl 200 mm  
((1,5 * 1,2) - (0,2 * 0,2 * 3,14))  * 2*0,3=1,005 [W]] 
PP18 km 3,509 50 
Dlažba z lomového kamene do bet.lože tl.100 mm C30/37-XF3,XC4 s vyspárováním tl 200 mm  
((1,5 * 1,2) - (0,2 * 0,2 * 3,14) )* 2*0,3=1,005 [X] 
PP19 km 3,613 00 
Dlažba z lomového kamene do bet.lože tl.100 mm C30/37-XF3,XC4 s vyspárováním tl 200 mm  
((1,5 * 1,2) - (0,2 * 0,2 * 3,14)) *2*0,3=1,005 [Y] 
PP20 km 3,730 30 
Dlažba z lomového kamene do bet.lože tl.100 mm C30/37-XF3,XC4 s vyspárováním tl 200 mm  
((1,5 * 1,2) - (0,2 * 0,2 * 3,14))*2*0,3=1,005 [Z] 
PP22 km 3,820 50 
Dlažba z lomového kamene do bet.lože tl.100 mm C30/37-XF3,XC4 s vyspárováním tl 200 mm  
((1,5 * 1,2) - (0,2 * 0,2 * 3,14))  * 2*0,3=1,005 [AA] 
PP23 km 3,877 00 
Dlažba z lomového kamene do bet.lože tl.100 mm C30/37-XF3,XC4 s vyspárováním tl 200 mm  
((1,5 * 1,2) - (0,2 * 0,2 * 3,14))  * 2*0,3=1,005 [AB] 
PP14 km 2,874 00 
Dlažba z lomového kamene do bet.lože tl.100 mm C30/37-XF3,XC4 s vyspárováním tl 200 mm 3,349 m2 
((1,5 * 1,2) - (0,2 * 0,2 * 3,14))*2*0,3=1,005 [AC] 
PP21 km 3,792 00 
Dlažba z lomového kamene do bet.lože tl.100 mm C30/37-XF3,XC4 s vyspárováním tl 200 mm 3,349 m2 
((1,5 * 1,2) - (0,2 * 0,2 * 3,14))*2*0,3=1,005 [AD] 
Celkem: A+B+C+F+E+G+H+I+AF+N+O+P+Q+R+S+T+U+V+W+X+Y+Z+AA+AB+AC+AD=41,185 [AG]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</si>
  <si>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</si>
  <si>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56110</t>
  </si>
  <si>
    <t>PODKLADNÍ BETON</t>
  </si>
  <si>
    <t>odměřeno z výkresu Situace B.2.2 - B.2.4 
PP2 km 0,906 60 
Betonové lůžko C20/25 - XF3 tl. 200 mm                                                                                  
(7,4 * 1,56) * 0,2=2,309 [A] 
PP3 km 1,815 00 
Betonové lůžko C20/25 - XF3 tl. 200 mm                                                                                   
(7,4 * 1,56) * 0,2=2,309 [B] 
PP4 km 1,940 80 
Betonové lůžko C20/25 - XF3 tl. 200 mm                                                                                    
(7,4 * 1,56) * 0,2=2,309 [C] 
PP5 km 2,005 40 
Betonové lůžko C20/25 - XF3 tl. 200 mm                                                                                  
(7,4 * 1,56) * 0,2=2,309 [D] 
PP6 km 2,080 00 vlevo 
Betonové lůžko C20/25 - XF3 tl. 200 mm                                                                                    
(7,4 * 1,56) * 0,2=2,309 [F] 
PP6 km 2,080 00 vpravo 
Betonové lůžko C20/25 - XF3 tl. 200 mm                                                                                    
(7,4 * 1,56) * 0,2=2,309 [G] 
PP7 km 2,167 00 
Betonové lůžko C20/25 - XF3 tl. 200 mm                                                                                  
(7,4 * 1,56) * 0,2=2,309 [H] 
PP8 km 2,296 20                     
Betonové lůžko C20/25 - XF3 tl. 200 mm                                                                                    
(7,4 * 1,56) * 0,2=2,309 [I] 
PP9 km 2,639 00 
Betonové lůžko C20/25 - XF3 tl. 200 mm                                                                                    
(7,4 * 1,56) * 0,2=2,309 [J] 
PP10 km 2,666 80 
Betonové lůžko C20/25 - XF3 tl. 200 mm                                                                                    
(7,4 * 1,56) * 0,2=2,309 [K] 
PP13 km 2,813 00 
Betonové lůžko C20/25 - XF3 tl. 200 mm                                                                                    
(7,4 * 1,56) * 0,2=2,309 [L] 
PP14 km 2,874 00 
Betonové lůžko C20/25 - XF3 tl. 200 mm                                                                                    
(7,4 * 1,56) * 0,2=2,309 [M] 
PP15 km 3,061 70 
Betonové lůžko C20/25 - XF3 tl. 200 mm                                                                                    
(7,4 * 1,56) * 0,2=2,309 [N] 
PP16 km 3,102 00 
Betonové lůžko C20/25 - XF3 tl. 200 mm                                                                                    
(7,4 * 1,56) * 0,2=2,309 [O] 
PP17 km 3,258 00 
Betonové lůžko C20/25 - XF3 tl. 200 mm                                                                                    
(7,4 * 1,56) * 0,2=2,309 [P] 
PP18 km 3,509 50 
 Betonové lůžko C20/25 - XF3 tl. 200 mm                                                                                    
(7,4 * 1,56) * 0,2=2,309 [Q] 
PP19 km 3,613 00 
Betonové lůžko C20/25 - XF3 tl. 200 mm                                                                                   
(7,4 * 1,56) * 0,2=2,309 [R] 
PP20 km 3,730 30 
Betonové lůžko C20/25 - XF3 tl. 200 mm                                                                                    
(7,4 * 1,56) * 0,2=2,309 [S] 
PP21 km 3,792 00 
Betonové lůžko C20/25 - XF3 tl. 200 mm                                                                                    
(7,4 * 1,56) * 0,2=2,309 [T] 
PP23 km 3,877 00 
Betonové lůžko C20/25 - XF3 tl. 200 mm                                                                                   
(7,4 * 1,56) * 0,2=2,309 [U] 
Celkem: A+B+C+D+F+G+H+I+J+K+L+M+N+O+P+Q+R+S+T+U=46,180 [V]</t>
  </si>
  <si>
    <t>Přidružená stavební výroba</t>
  </si>
  <si>
    <t>711111</t>
  </si>
  <si>
    <t>IZOLACE BĚŽNÝCH KONSTRUKCÍ PROTI ZEMNÍ VLHKOSTI ASFALTOVÝMI NÁTĚRY</t>
  </si>
  <si>
    <t>odměřeno z výkresu Situace B.2.2 - B.2.4 
PENETRAČNÍ  NÁTĚR 
PROP 1 km 0,878 95       
Základ 
(3,6 *0,8) * 4 =11,520 [D] 
Čelo 
( 3,6*2,1-0,3*0,3*3,14) *2=14,555 [E]      
PROP 2 km 1,934 10 
Ochrana izolace geotextílií                                                                                                           
Základ 
(5,5 *0,8) * 4 =17,600 [F] 
Čelo 
(5,5*2,2-0,5*0,5*3,14)*2=22,630 [G] 
Celkem: D+E+F+G=66,305 [H]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</si>
  <si>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</si>
  <si>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odměřeno z výkresu Situace B.2.2 - B.2.4 
ASFALTOVÝ NÁTĚR 
PROP 1 km 0,878 95       
Základ (3,6 *0,8) * 4 *2=23,040 [D] 
Čelo 
( 3,6*2,1-0,3*0,3*3,14) *2*2=29,110 [E]      
PROP 2 km 1,934 10 
Ochrana izolace geotextílií                                                                                                           
Základ 
(5,5 *0,8) * 4*2 =35,200 [F] 
Čelo 
(5,5*2,2-0,5*0,5*3,14)*2*2=45,260 [G] 
Celkem: D+E+F+G=132,610 [H]</t>
  </si>
  <si>
    <t>9111A1</t>
  </si>
  <si>
    <t>ZÁBRADLÍ SILNIČNÍ S VODOR MADLY - DODÁVKA A MONTÁŽ</t>
  </si>
  <si>
    <t>odměřeno z výkresu Situace B.2.2 - B.2.4 
PROP 1 km 0,878 95 
Dopravně bezpečnostní zábradlí výšky 1,10 m 
3,0 * 2 =6,000 [A] 
PP2 km 0,906 60 
Dopravně bezpečnostní zábradlí výšky 1,10 m 
5,0 * 2 =10,000 [B] 
Celkem: A+B=16,000 [C]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</si>
  <si>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</si>
  <si>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9111A3</t>
  </si>
  <si>
    <t>ZÁBRADLÍ SILNIČNÍ S VODOR MADLY - DEMONTÁŽ S PŘESUNEM</t>
  </si>
  <si>
    <t>odměřeno z výkresu Situace B.2.2 - B.2.4 
PROP 1 km 0,878 95 
Odstranění ocelového zábradlí výšky 1,10 m 
4*2=8,000 [A] 
PROP 2 km 1,934 10 
Odstranění ocelového zábradlí výšky 1,10 m 
6*2=12,000 [B] 
Celkem: A+B=20,000 [C]</t>
  </si>
  <si>
    <t>918115</t>
  </si>
  <si>
    <t>ČELA PROPUSTU Z BETONU DO C 30/37</t>
  </si>
  <si>
    <t>odměřeno z výkresu Situace B.2.2 - B.2.4 
PROP 1 km 0,878 95 
ŽB čelo propustku C 30/37 XF4, XD3 s KARI SÍTÍ 8/100 - 8/100 po obou stranách        
 (d3,6 * v2,10 m - 0,30 * 0,30 * 3,14) * 0,8 = 5,822 m3 * 2=11,644 [A] 
ŽB římsa čela C30/37 XF4, XD3 s vloženou výztuží z KARI SÍTÍ                
 d3,6 * š0,5 * v 0,25 m = 0,45 m3 * 2=0,900 [B] 
Bet. Základ pod čela C30/37 XF4, XD3                                                 
 d3,6 * š1,6 * v 0,80 m = 4,608 m3 * 2=9,216 [C] 
PROP 2 km 1,934 10 
ŽB čelo propustku C 30/37 XF4, XD3 s KARI SÍTÍ 8/100 - 8/100 po obou stranách        
(d5,5 * v2,20 m - 0,50 * 0,50 * 3,14) * 1,0 = 11,315 m3 * 2=22,630 [D] 
ŽB římsa čela C30/37 XF4, XD3 s vloženou výztuží z KARI SÍTÍ                
 d5,5 * š0,5 * v 0,25 m = 0,6875 m3 * 2=1,375 [E] 
Bet. Základ pod čela C30/37 XF4, XD3                                                 
d5,5 * š1,8 * v 0,80 m = 7,92 m3 * 2=15,840 [F] 
Celkem: A+B+C+D+E+F=61,605 [G]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</si>
  <si>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</t>
  </si>
  <si>
    <t>918346</t>
  </si>
  <si>
    <t>PROPUSTY Z TRUB DN 400MM</t>
  </si>
  <si>
    <t>odměřeno z výkresu Situace B.2.2 - B.2.4 
PP2 km 0,906 60 
ŽB trouba DN 400         8=8,000 [A]    
PP3 km 1,815 00 
ŽB trouba DN 400          8=8,000 [B] 
PP4 km 1,940 80 
ŽB trouba DN 400          8=8,000 [C] 
PP5 km 2,005 40  
ŽB trouba DN 400          8=8,000 [D]       
PP6 km 2,080 00 vlevo 
ŽB trouba DN 400           8=8,000 [E] 
PP6 km 2,080 00 vpravo 
ŽB trouba DN 400           8=8,000 [F] 
PP7 km 2,167 00 
ŽB trouba DN 400           8=8,000 [G] 
PP8 km 2,296 20 
ŽB trouba DN 400           8=8,000 [H] 
PP9 km 2,639 00 
ŽB trouba DN 400           8=8,000 [I] 
PP10 km 2,666 80 
ŽB trouba DN 400            8=8,000 [J] 
PP13 km 2,813 00 
ŽB trouba DN 400            8=8,000 [K] 
PP14 km 2,874 00 
ŽB trouba DN 400            8=8,000 [L]                      
PP15 km 3,061 70 
ŽB trouba DN 400            8=8,000 [M] 
PP16 km 3,102 00 
ŽB trouba DN 400            8=8,000 [N] 
PP17 km 3,258 00 
ŽB trouba DN 400            8=8,000 [O]     
PP18 km 3,509 50 
ŽB trouba DN 400             8=8,000 [P] 
PP19 km 3,613 00 
ŽB trouba DN 400            8=8,000 [Q] 
PP20 km 3,730 30 
ŽB trouba DN 400            8=8,000 [R]                     
PP21 km 3,792 00 
ŽB trouba DN 400            8=8,000 [S]              
PP23 km 3,877 00 
ŽB trouba DN 400             8=8,000 [T] 
Celkem: A+B+C+D+E+F+G+H+I+J+K+L+M+N+O+P+Q+R+S+T=160,000 [U]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</si>
  <si>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</si>
  <si>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918358</t>
  </si>
  <si>
    <t>PROPUSTY Z TRUB DN 600MM</t>
  </si>
  <si>
    <t>odměřeno z výkresu Situace B.2.2 - B.2.4 
PROP 1 km 0,878 95 
Ocelová trouba DN 600 
8,5=8,500 [A]</t>
  </si>
  <si>
    <t>918371</t>
  </si>
  <si>
    <t>PROPUSTY Z TRUB DN 1000MM</t>
  </si>
  <si>
    <t>odměřeno z výkresu Situace B.2.2 - B.2.4 
PROP 2 km 1,934 10 
Ocelová trouba DN 1000 
8,5=8,500 [A]</t>
  </si>
  <si>
    <t>odměřeno z výkresu Situace B.2.2 - B.2.4 
PROP 1 km 0,878 95 
Vybourání betonových čel                                                                                                     
(4,8 * 1,9 * 0,8) * 2=14,592 [A] 
Vybourání základů stěn stav. propustku                                                                                        
(1,6 * 0,8 * 0,8) * 2=2,048 [B] 
PP1 km 0,895 50 
Vybourání betonových čel                                                                                                         
(2,4 * 0,4 * 1,1) * 2=2,112 [C] 
Vybourání základů stěn stav. propustku                                                                                        
(2,4 * 0,6 * 0,8) * 2=2,304 [D] 
PP2 km 0,906 60 
Vybourání betonových čel                                                                                                         
(1,8 * 0,6 * 0,7) * 2=1,512 [E] 
Vybourání základů stěn stav. propustku                                                                                       
(1,8 * 0,8 * 0,8) * 2=2,304 [F] 
PROP bez náhrady km 1,218 30 
Vybourání betonových čel  + základů                                                                                                      
(1,9 * 0,8 * 1,1) * 2+(1,9*0,8*0,8)*2=5,776 [G] 
PROP 2 km 1,934 10 
Vybourání betonových čel                                                                                                       
(6,5 * 2,0 * 1,0) * 2=26,000 [H] 
Vybourání základů stěn stav. propustku                                                                                        
(1,8 * 0,8 * 0,8) * 2=2,304 [I] 
PP7 km 2,167 00 
Vybourání betonových čel                                                                                                      
(2,1 * 0,4 * 1,1) * 2=1,848 [J] 
Vybourání základů stěn stav. propustku                                                                                        
(2,1 * 0,6 * 0,8) * 2=2,016 [K] 
PP9 km 2,639 00 
Vybourání betonových čel                                                                                                         
(1,7 * 0,4 * 0,8) * 2=1,088 [L] 
Vybourání základů stěn stav. propustku                                                                                    
(1,7 * 0,6 * 0,8) * 2=1,632 [M] 
PP10 km 2,666 80 
Vybourání betonových čel                                                                                                         
(2,3 * 0,4 * 0,8) * 2=1,472 [N] 
Vybourání základů stěn stav. propustku                                                                                       
(2,3 * 0,6 * 0,8) * 2=2,208 [O] 
PP11 km 2,697 00 
Vybourání betonových čel                                                                                                         
(4,1 * 0,5 * 1,0) * 2=4,100 [P] 
Vybourání základů stěn stav. propustku                                                                                        
(4,1 * 0,7 * 0,8) * 2=4,592 [Q] 
PP12 km 2,700 00 
Vybourání betonových čel                                                                                                         
(4,7 * 0,5 * 1,0) * 2=4,700 [R] 
Vybourání základů stěn stav. propustku                                                                                        
(4,7 * 0,7 * 0,8) * 2=5,264 [S] 
PP13 km 2,813 00 
Vybourání betonových čel                                                                                                         
(2,7 * 0,4 * 1,0) * 2=2,160 [T] 
Vybourání základů stěn stav. propustku                                                                                        
(2,7 * 0,6 * 0,8) * 2=2,592 [U] 
PP17 km 3,285 00 
Vybourání betonových čel                                                                                                         
(2,6 * 0,4 * 0,7) * 2=1,456 [V] 
Vybourání základů stěn stav. propustku                                                                                       
(2,6 * 0,6 * 0,8) * 2=2,496 [W] 
Celkem: A+B+C+D+E+F+G+H+I+J+K+L+M+N+O+P+Q+R+S+T+U+V+W=96,576 [X]</t>
  </si>
  <si>
    <t>odměřeno z výkresu Situace B.2.2 - B.2.4 
PP2 km 0,906 60 
Vybourání stávající bet. Trouby DN 300                  9,8=9,800 [A]                    
PP7 km 2,167 00 
Vybourání stávající bet. Trouby DN 300                  10,2=10,200 [B]    
PP13 km 2,813 00 
Vybourání stávající bet. Trouby DN 300                  19=19,000 [C]     
PP14 km 2,874 00 
Vybourání stávající bet. Trouby DN 300                   7=7,000 [D] 
PP17 km 3,285 00 
Vybourání stávající bet. Trouby DN 300                   10,2 =10,200 [E]                                        
PP18 km 3,509 50 
Vybourání stávající bet. Trouby DN 300                   7=7,000 [F] 
PP21 km 3,792 00 
Vybourání stávající bet. Trouby DN 200                  12,5=12,500 [G] 
PP23 km 3,877 00 
Vybourání stávající bet. Trouby DN 300                   6,1=6,100 [H] 
PROP bez náhrady km 1,218 30 
Vybourání stávající bet. Trouby DN 300                    8,4=8,400 [I] 
PP3 km 1,815 00 
Vybourání stávající bet. Trouby DN 300                    7,1=7,100 [J] 
PP4 km 1,940 80 
Vybourání stávající bet. Trouby DN 300                    8,4=8,400 [K] 
Celkem: A+B+C+D+E+F+G+H+I+J+K=105,700 [L]</t>
  </si>
  <si>
    <t>odměřeno z výkresu Situace B.2.2 - B.2.4 
PP9 km 2,639 00 
Vybourání stávající bet. Trouby DN 400            7=7,000 [A]            
PP10 km 2,666 80 
Vybourání stávající bet. Trouby DN 400            7,5=7,500 [B]     
PP15 km 3,061 70 
Vybourání stávající bet. Trouby DN 400            7,1=7,100 [C]                                                          
PP16 km 3,102 00 
Vybourání stávající bet. Trouby DN 400            7,6=7,600 [D] 
PP19 km 3,613 00        
Vybourání stávající bet. Trouby DN 400            10=10,000 [E] 
PP20 km 3,730 30 
Vybourání stávající bet. Trouby DN 400             6,8=6,800 [F] 
Celkem: A+B+C+D+E+F=46,000 [G]</t>
  </si>
  <si>
    <t>966358</t>
  </si>
  <si>
    <t>BOURÁNÍ PROPUSTŮ Z TRUB DN DO 600MM</t>
  </si>
  <si>
    <t>odměřeno z výkresu Situace B.2.2 - B.2.4 
PROP 1 km 0,878 95 
Vybourání betonové trouby DN 600 
7,5=7,500 [A]</t>
  </si>
  <si>
    <t>966371</t>
  </si>
  <si>
    <t>BOURÁNÍ PROPUSTŮ Z TRUB DN DO 1000MM</t>
  </si>
  <si>
    <t>odměřeno z výkresu Situace B.2.2 - B.2.4 
PROP 2 km 1,934 10 
Vybourání betonové trouby DN 1000 
7,5=7,500 [A]</t>
  </si>
  <si>
    <t>SO 103</t>
  </si>
  <si>
    <t>Úsek Výrava - Libřice</t>
  </si>
  <si>
    <t>z položky 113328      1866,34*1,8=3 359,412 [A] 
z položky 123738      3679,92*1,8=6 623,856 [B] 
z položky 12920        302,4*1,8=544,320 [C] 
z položky 12932        1551,5*0,5*1,8=1 396,350 [D] 
z položky 132738      115,62*1,8=208,116 [E] 
z položky 133738       15*1,8=27,000 [F] 
z položky 17411         -63,55*1,8=- 114,390 [G] 
z položky 21263        137*0,3*0,4*1,8=29,592 [H] 
Celkem: A+B+C+D+E+F+G+H=12 074,256 [I]</t>
  </si>
  <si>
    <t>z položky 11352      250,7*0,3*0,4*2,2=66,185 [A] 
z položky 96687     (2*3,14*0,25*0,25*1,6)*2,2=1,382 [B] 
Celkem: A+B=67,567 [C]</t>
  </si>
  <si>
    <t>odměřeno z výkresu Situace B.3.2 - B.3.3 
Odstranění náletových dřevin v příkopu 
100*1,2=120,000 [A]</t>
  </si>
  <si>
    <t>odměřeno z výkresu Situace B.3.2 - B.3.3 
Komunikace km 4,550 - 6,032      
Štěrk, zemina atd. tl. 270 mm- km 4,550 - 5,857 
(1,75 * 1 307) * 2*0,27=1 235,115 [A]                                                                                                         
Štěrk, zemina atd. tl. 290 mm - km 5,857 - 6,032 
(1,75 * 175) * 2*0,29=177,625 [B]     
odstranění krajnice tl.150 mm                                                                                                   
3 024 * 1 * 0,15=453,600 [C] 
Celkem: A+B+C=1 866,340 [D]</t>
  </si>
  <si>
    <t>Penetrační makadam tl. 130 mm km 5,857 - 6032 
(1,75 * 175) * 2 *0,13 =79,625 [A]</t>
  </si>
  <si>
    <t>odměřeno z výkresu Situace B.3.2 - B.3.3 
(160+78,7+12)=250,700 [A]</t>
  </si>
  <si>
    <t>odměřeno z výkresu Situace B.3.2 - B.3.3 
Komunikace km 4,360 - 4,550      
Frézování komunikace tl. 70 mm                                                                                    
6,54 * 190*0,07=86,982 [A] 
Dofrézování podkladních vrstev komunikace (příčný sklon) 
45=45,000 [F] 
Komunikace km 4,550 - 6,032  
Frézování komunikace tl. 70 mm                                                                                
(6,25 * 1 482)*0,07 =648,375 [B] 
Dofrézování podkladních vrstev komunikace (příčný sklon) 
280=280,000 [G] 
Asfaltové vrstvy tl. 180 mm - km 4,550 - 5,857 
(1,75 * 1 307) * 2 *0,18=823,410 [C]                                                                                                     
Asfaltové vrstvy tl. 30 mm - km 5,857 - 6,032 
(1,75 * 175) * 2 *0,03=18,375 [D]                                                                                                              
Celkem: A+F+B+G+C+D=1 902,142 [H]</t>
  </si>
  <si>
    <t>odměřeno z výkresu Situace B.3.2 - B.3.3 
Bude použito se souhlasem investora 
Sanace krajů vozovky + podloží 
7 359,84 * 0,5=3 679,920 [A]</t>
  </si>
  <si>
    <t>odměřeno z výkresu Situace B.3.2 - B.3.3 
odstranění nánosů z krajnice tl.100 mm                                                                                    
3024 * 1 * 0,1=302,400 [A]</t>
  </si>
  <si>
    <t>odměřeno z výkresu Situace B.3.2 - B.3.3 
(117,8 + 66 + 522,2 + 845,5)=1 551,500 [A]</t>
  </si>
  <si>
    <t>odměřeno z výkresu Situace B.3.2 - B.3.3 
Vyhloubení rýhy pro obrubu 
(63 + 12,3 + 114,8 + 55) * 0,5 * 0,4=49,020 [A] 
VÝKOP RÝHY pro přípojky UV 
(1,20 * 1,5 * 37)=66,600 [B] 
Celkem: A+B=115,620 [C]</t>
  </si>
  <si>
    <t>odměřeno z výkresu Situace B.3.2 - B.3.3 
6*2,5=15,000 [A]</t>
  </si>
  <si>
    <t>z položky 123738      3679,92=3 679,920 [A] 
z položky 132738      115,62=115,620 [B] 
z položky 132738       15=15,000 [C] 
Celkem: A+B+C=3 810,540 [D]</t>
  </si>
  <si>
    <t>odměřeno z výkresu Situace B.3.2 - B.3.3 
Zásyp vybourané UV 
1*2,5=2,500 [A]          
zásyp potrubí přípojek UV 
(1,1 * 1,5 * 37)=61,050 [B] 
Celkem: A+B=63,550 [C]</t>
  </si>
  <si>
    <t>odměřeno z výkresu Situace B.3.2 - B.3.3 
obsyp potrubí přípojek UV štěrkopísek 0-8 
(0,3 * 1,5 * 37)=16,650 [B]</t>
  </si>
  <si>
    <t>odměřeno z výkresu Situace B.3.2 - B.3.3 
(1,5 * 1 482) * 2 =4 446,000 [A] 
1,20 * (1 482 + 1 482 - 63 - 12,3 - 114,8 - 59,8 - 100,9 - 79 - 55 - 6 - 45) =2 913,840 [B] 
Celkem: A+B=7 359,840 [C]</t>
  </si>
  <si>
    <t>odměřeno z výkresu Situace B.3.2 - B.3.3 
 ohumusování tl. 150 mm                                                                   
(249,3 + 522,6 + 218,9 + 208 + 856,9 + 641,5 + 100 + 63 + 12,4 + 103) * 1,0 =2 975,600 [A]</t>
  </si>
  <si>
    <t>odměřeno z výkresu Situace B.3.2 - B.3.3 
(249,3 + 522,6 + 218,9 + 208 + 856,9 + 641,5 + 100 + 63 + 12,4 + 103) *1=2 975,600 [A]</t>
  </si>
  <si>
    <t>odměřeno z výkresu Situace B.3.2 - B.3.3 
Ochrana stromů dřevěným bedněním do 2,0 m výšky 
(30 * 4 * 2) =240,000 [A]</t>
  </si>
  <si>
    <t>odměřeno z výkresu Situace B.3.2 - B.3.3 
Trativod DN 160 (šíře 0,3 m hloubka 0,4 m), Podsyp ŠP, obsyp ŠD 16/32 
74,4+62,6=137,000 [A]</t>
  </si>
  <si>
    <t>odměřeno z výkresu Situace B.3.2 - B.3.3 
Geotextilie 200g/m2 (1,5 * 137) =205,500 [A]</t>
  </si>
  <si>
    <t>odměřeno z výkresu Situace B.3.2 - B.3.3 
Sanace komunikace km 4,550 - 6,032 
Bude použito se souhlasem investora 
lomový kámen tl. 350 mm                                                                                                 
(1,5 * 1 482) * 2 *0,35=1 556,100 [A] 
1,20 * (1 482 + 1 482 - 63 - 12,3 - 114,8 - 59,8 - 100,9 - 79 - 55 - 6 - 45)*0,35=1 019,844 [B] 
Penetrační makadam tl. 130 mm km 5,857 - 6032 
-(1,75 * 175) * 2 *0,13 =-79,625 [C] 
Penetrační makadam tl. 130 mm z SO 103.1 
-(11,2 * 1,54)*0,13=-2,242 [E]  
Celkem: A+B+C=2 496,319 [D]</t>
  </si>
  <si>
    <t>odměřeno z výkresu Situace B.3.2 - B.3.3 
Sanace komunikace km 4,550 - 6,032 
Bude použito se souhlasem investora 
lomový kámen tl. 350 mm 
Využití materiálu z vrstvy PM 
Penetrační makadam tl. 130 mm km 5,857 - 6032 
(1,75 * 175) * 2 *0,13 =79,625 [A] 
Penetrační makadam tl. 130 mm z SO 103.1 
(11,2 * 1,54)*0,13 =2,242 [B] 
Celkem: A+B=81,867 [C]</t>
  </si>
  <si>
    <t>odměřeno z výkresu Situace B.3.2 - B.3.3 
Bude použito se souhlasem investora 
Sanace komunikace km 4,550 - 6,032 
Separační geotextílie min. 500g/m2 CBR větší než 3                                                                                    
(1,5 * 1 482) * 2 =4 446,000 [A] 
1,20 * (1 482 + 1 482 - 63 - 12,3 - 114,8 - 59,8 - 100,9 - 79 - 55 - 6 - 45) =2 913,840 [B] 
Celkem: A+B=7 359,840 [C]</t>
  </si>
  <si>
    <t>odměřeno z výkresu Situace B.3.2 - B.3.3 
lože  pro přípojky UV štěrkopísek 0-8 
(0,1 * 1,5 * 37)=5,550 [A]</t>
  </si>
  <si>
    <t>fr. 0/63</t>
  </si>
  <si>
    <t>odměřeno z výkresu Situace B.3.2 - B.3.3 
Komunikace km 4,550 - 6,032      
Štěrkodrť ŠD fr. 0/63 tl. 150 mm                                                                                               
(1,5 * 1 482) * 2 =4 446,000 [A] 
0,90 * (1 482 + 1 482 - 63 - 12,3 - 114,8 - 59,8 - 100,9 - 79 - 55 - 6 - 45) =2 185,380 [B] 
Štěrkodrť ŠD fr. 0/63 tl. 150 mm                                                                                              
(1,5 * 1 482) * 2 =4 446,000 [C] 
1,20 * (1 482 + 1 482 - 63 - 12,3 - 114,8 - 59,8 - 100,9 - 79 - 55 - 6 - 45) =2 913,840 [D] 
SILNIČNÍ OBRUBA (1000/250/150 mm) 
Štěrkodrť ŠD fr. 0/63 tl. 150 mm 
(63+12,3+114,8+59,8+100,9)*0,5=175,400 [E] 
(79+55+6)*0,5 =70,000 [F] 
(24+1+1+2+2)*0,75=22,500 [G] 
Celkem: A+B+C+D+E+F+G=14 259,120 [H]</t>
  </si>
  <si>
    <t>odměřeno z výkresu Situace B.3.2 - B.3.3 
Bude použito se souhlasem investora 
Sanace komunikace km  4,550 - 6,032      
ŠCM fr 32/63 tl. 150 mm                                                                                                        
(1,5 * 1 482) * 2*0,15=666,900 [A] 
1,20 * (1 482 + 1 482 - 63 - 12,3 - 114,8 - 59,8 - 100,9 - 79 - 55 - 6 - 45)*0,15=437,076 [B] 
Celkem: A+B=1 103,976 [C]</t>
  </si>
  <si>
    <t>odměřeno z výkresu Situace B.3.2 - B.3.3 
Bude použito se souhlasem investora 
Komunikace km  4,550 - 6,032      
krajnice z ŠD fr. 0/32-  tl.150 mm                                                               
(249,3 + 522,6 + 218,9 + 208 + 856,9 + 641,5) * 0,75 =2 022,900 [A] 
(100) * 1,50 =150,000 [B] 
Celkem: A+B=2 172,900 [C]</t>
  </si>
  <si>
    <t>odměřeno z výkresu Situace B.3.2 - B.3.3 
Komunikace km 4,360 - 4,550      
Spojovací postřik modifikovaný - 0,30 kg/m2 
2*(6*190)+53,1*0,08=2 284,248 [A]   
Komunikace km 4,550 - 6,032      
Spojovací postřik modifikovaný - 0,30 kg/m2              
6,09 * 1 482=9 025,380 [B] 
0,08 * (1 482 + 1 482 - 63 - 12,3 - 114,8 - 59,8 - 100,9 - 79 - 55 - 6 - 45)=194,256 [C] 
(1,5 * 1 482) * 2=4 446,000 [D] 
0,25 * (1 482 + 1 482 - 63 - 12,3 - 114,8 - 59,8 - 100,9 - 79 - 55 - 6 - 45) =607,050 [E] 
Celkem: A+B+C+D+E=16 556,934 [F]</t>
  </si>
  <si>
    <t>odměřeno z výkresu Situace B.3.2 - B.3.3 
Komunikace km 4,550 - 6,032      
Spojovací postřik modifikovaný - 1,00 kg/m2 
6,09 * 1 482   =9 025,380 [A]                                            
0,25 * (1 482 + 1 482 - 63 - 12,3 - 114,8 - 59,8 - 100,9 - 79 - 55 - 6 - 45)=607,050 [B] 
Celkem: A+B=9 632,430 [C]</t>
  </si>
  <si>
    <t>odměřeno z výkresu Situace B.3.2 - B.3.3 
Komunikace km 4,550 - 6,032      
Geomříž (překrytí podélných pracovních spár) 
(2 * 1 482) * 2=5 928,000 [A]</t>
  </si>
  <si>
    <t>ACO 11S S ASFALTOVÝM POJIVEM 50/70</t>
  </si>
  <si>
    <t>odměřeno z výkresu Situace B.3.2 - B.3.3  
Komunikace km 4,360 - 4,550      
Asfaltový beton pro obrusné vrstvy ACO11S s asfalt. Pojivem 50/70, TL.40 mm                  
(6,00 * 190)=1 140,000 [A] 
Komunikace km 4,550 - 6,032      
Asfaltový beton pro obrusné vrstvy ACO11S s asfalt. Pojivem 50/70, TL.40 mm                 
(6,09 * 1 482)=9 025,380 [B] 
Celkem: A+B=10 165,380 [C]</t>
  </si>
  <si>
    <t>směrový oblouk km 4,517 - km 4,574 
(57*6,5)*0,025=9,263 [A] 
směrový oblouk km 4,809 - km 4,918 
(109*6,5)*0,025=17,713 [B] 
Celkem: A+B=26,976 [C]</t>
  </si>
  <si>
    <t>odměřeno z výkresu Situace B.3.2 - B.3.3 
Komunikace km 4,360 - 4,550      
Asfalt. Bet. pro ložní vrstvy ACL 16S s asfalt. Pojivem 50/70, TL.60 mm                   
(6,00 * 190)=1 140,000 [A] 
0,08 * (53,1)=4,248 [B] 
Komunikace km 4,550 - 6,032      
Asfalt. Bet. pro ložní vrstvy ACL 16S s asfalt. Pojivem 50/70, TL.60 mm                           
(6,09 * 1 482)=9 025,380 [C] 
0,08 * (1 482 + 1 482 - 63 - 12,3 - 114,8 - 59,8 - 100,9 - 79 - 55 - 6 - 45) =194,256 [D] 
Celkem: A+B+C+D=10 363,884 [E]</t>
  </si>
  <si>
    <t>odměřeno z výkresu Situace B.3.2 - B.3.3 
POLOŽENO VE DVOU VRSTVÁCH 70 MM+ 80 MM 
Komunikace km 4,550 - 6,032      
Asfalt. Bet. pro podkladní vrstvy ACP 22S s asfalt. Pojivem 50/70, TL.150 mm                
(1,5 * 1 482) * 2 *0,15=666,900 [A] 
0,25 * (1 482 + 1 482 - 63 - 12,3 - 114,8 - 59,8 - 100,9 - 79 - 55 - 6 - 45) *0,15=91,058 [B] 
Celkem: A+B=757,958 [C]</t>
  </si>
  <si>
    <t>odměřeno z výkresu Situace B.3.2 - B.3.3 
PVC PVC SN 8  
Přípojky UV 
(2+10+12+10+2+1)=37,000 [A]</t>
  </si>
  <si>
    <t>odměřeno z výkresu Situace B.3.2 - B.3.3 
s roz. mříže 500 x 500 pro zatížení D400 s kalovým košem a dnem s výtokem 
6=6,000 [A]</t>
  </si>
  <si>
    <t>odměřeno z výkresu Situace B.3.2 - B.3.3 
UV 
6*1,5=9,000 [A]</t>
  </si>
  <si>
    <t>9113A1</t>
  </si>
  <si>
    <t>SVODIDLO OCEL SILNIČ JEDNOSTR, ÚROVEŇ ZADRŽ N1, N2 - DODÁVKA A MONTÁŽ</t>
  </si>
  <si>
    <t>odměřeno z výkresu Situace B.3.2 - B.3.3 
Ocelové silniční svodidlo schváleného typu dle TP 114 a TP 203                                  
(100 + 22 včetně náběhům, uvažovány dlouhé náběhy a sloupky po 2 m s délkou 2,4 m) 
100+22=122,000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</si>
  <si>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</si>
  <si>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odměřeno z výkresu Situace B.3.2 - B.3.3 
Odstranění silničního svodidla 
22=22,000 [A]</t>
  </si>
  <si>
    <t>odměřeno z výkresu Situace B.3.2 - B.3.3 
6 * Z11g - Směrový sloupek (červený) =6,000 [A] 
87* Z 11a,b - Směrový sloupek (bílý) =87,000 [B] 
Celkem: A+B=93,000 [C]</t>
  </si>
  <si>
    <t>odměřeno z výkresu Situace B.3.2 - B.3.3 
70=70,000 [A]</t>
  </si>
  <si>
    <t>91235</t>
  </si>
  <si>
    <t>SMĚR SLOUPKY KOVOVÉ - NÁST NA SVOD VČET ODRAZ PÁSKU</t>
  </si>
  <si>
    <t>odměřeno z výkresu Situace B.3.2 - B.3.3 
9 * Z11 a,b - Směrové sloupky (bílé) na svodidlech nebo odrazky na svodidla=9,000 [A]</t>
  </si>
  <si>
    <t>odměřeno z výkresu Situace B.3.2 - B.3.3 
SVISLÉ DOPRAVNÍ ZNAČENÍ značky (reflexní) základní velikost 
1* A 1b - Zatáčka vlevo 
2* Z3- Vodící tabule (dlouhá) 
1* P 4 + E 3b- Dej přednost v jízdě! + Vzdálenost "STOP - 100 m" 
2* IJ 4b - Označník zastávky 
1* IS 3a + IS 3b + IS 3d - Směrová tabule s cílem "299 JAROMĚŘ 6" + Směrová tabule s cílem "308 HRADEC KRÁLOVÉ", + Směrová tabule s cílem "308 NÁCHOD 26" "NOVÉ MĚSTO n/M" 
1* P 6 + E2b - Stůj, dej přednost v jízdě! + Tvar křižovatky 
1* IS 3a - Směrová tabule s cílem "299 TŘEBECHOVICE p/O" "VÝRAVA 2" 
1* B 20a- Nejvyšší dovolená rychlost "80" 
1* A 2b + B 20a - Dvojitá zatáčka, první vlevo + Nejvyšší dovolená rychlost "60" 
1* B 21a - Zákaz předjíždění 
1* IS 3b + 2 x IS 3c - Směrová tabule s cílem "299 TŘEBECHOVICE p/O.", "LIBRANTICE", "ČERNILOV 5", "JÍLOVICE 3"  
1* P 2 + E2b - Hlavní pozemní komunikace + Tvar křižovatky 
22=22,000 [A]</t>
  </si>
  <si>
    <t>odměřeno z výkresu Situace B.3.2 - B.3.3 
Odstranění značky SVDZ (bez sloupku) 
24=24,000 [A]</t>
  </si>
  <si>
    <t>odměřeno z výkresu Situace B.3.2 - B.3.3 
Sloupek + patka 
12=12,000 [A]</t>
  </si>
  <si>
    <t>odměřeno z výkresu Situace B.3.2 - B.3.3 
Odstranění sloupku od SVDZ 
13=13,000 [A]</t>
  </si>
  <si>
    <t>odměřeno z výkresu Situace B.3.2 - B.3.4 
V1a 125 mm (bílá plná)                                                                              
(10,85 + 376,2 + 259,7 + 50,9 + 52) * 0,125=93,706 [A] 
V2a (3/6/0,125) (bílá přerušovaná)                                                            
(519) * 0,125=64,875 [B] 
V2b (1,5/1,5/0,25) (bílá přerušovaná)                                                           
(21 + 12) * 0,25=8,250 [C] 
V2b (3/1,5/0,125) (bílá přerušovaná)                                                          
(19,5 + 118,5 + 117 + 112,5) * 0,125=45,938 [D] 
V4 (0,125) bílá plná                                                                                  
(1441,3 + 1 449) * 0,125=361,288 [E] 
V6b čára plná 0,5 m bílá 
(12,3) * 0,5 =6,150 [F]                                                          
čára plná 0,125 bílá 
(29,7) * 0,125 =3,713 [G]                                                     
Nápis STOP: 
4 * 1 =4,000 [H]                                                                                
V9 šipky 
(3 + 3 + 5 + 5)*1=16,000 [I] 
V7a      500 mm (bílá) 
4*6*0,5 =12,000 [J] 
Celkem: A+B+C+D+E+F+G+H+I+J=615,920 [K]</t>
  </si>
  <si>
    <t>odměřeno z výkresu Situace B.3.2 - B.3.3 
Betonový vodící pásek TL.100 mm, do betonového lože s boční opěrou                             
(44 + 12,4 + 109,6 + 105,6 + 55) * 0,25 =81,650 [A] 
(79 + 54) * 0,25=33,250 [B] 
Celkem: A+B=114,900 [C]</t>
  </si>
  <si>
    <t>odměřeno z výkresu Situace B.3.2 - B.3.3 
SILNIČNÍ OBRUBA (1000/250/150 mm)    
(63+12,3+114,8+59,8+100,9)=350,800 [A] 
(79+55+6) =140,000 [B] 
Celkem: A+B=490,800 [C]</t>
  </si>
  <si>
    <t>91725</t>
  </si>
  <si>
    <t>NÁSTUPIŠTNÍ OBRUBNÍKY BETONOVÉ</t>
  </si>
  <si>
    <t>Kasselské obrubníky zastávkové - včetně náběhů</t>
  </si>
  <si>
    <t>odměřeno z výkresu Situace B.3.2 - B.3.3 
BEZBARIÉROVÁ OBRUBA (400/330/1006 mm) PŘÍMÝ                                                       
(12 + 12)=24,000 [A] 
BEZBARIÉROVÁ OBRUBA (400/310-330/1000 mm) PŘECHODOVÝ LEVÝ                             
1=1,000 [B] 
BEZBARIÉROVÁ OBRUBA (400/310/1000 mm) PŘECHODOVÝ LEVÝ                                    
1=1,000 [C]                                                                            
BEZBARIÉROVÁ OBRUBA (400/330-310/1000 mm) PŘECHODOVÝ PRAVÝ                          
2=2,000 [D] 
BEZBARIÉROVÁ OBRUBA (400/310/1000 mm) PŘECHODOVÝ PRAVÝ   
2=2,000 [E] 
Celkem: A+B+C+D+E=30,000 [F]</t>
  </si>
  <si>
    <t>odměřeno z výkresu Situace B.3.2 - B.3.3 
Řezaná spára do asfaltu do 40 mm - prac. spára 
(3 * 6)=18,000 [A]</t>
  </si>
  <si>
    <t>odměřeno z výkresu Situace B.3.2 - B.3.3 
Řezaná spára do asfaltu do 100 mm 
(22 + 14,9 +11,9+ 11,2+33)=93,000 [A] 
Řezaná spára do asfaltu do 60 mm - prac. spára 
(4 * 6)=24,000 [B] 
Celkem: A+B=117,000 [C]</t>
  </si>
  <si>
    <t>včetně provedení drážky</t>
  </si>
  <si>
    <t>odměřeno z výkresu Situace B.3.2 - B.3.3 
Modifikovaná zálivka spár za tepla                        
(22+14,9+11,9+11,2+33)=93,000 [A] 
(3 * 6)=18,000 [B] 
Celkem: A+B=111,000 [C]</t>
  </si>
  <si>
    <t>odměřeno z výkresu Situace B.3.2 - B.3.3 
Vybourání uliční vpustí bez zasypání 
1=1,000 [A] 
Vybourání uliční vpustí se zásypem 
1=1,000 [B]      
Celkem: A+B=2,000 [C]</t>
  </si>
  <si>
    <t>SO 103.1</t>
  </si>
  <si>
    <t>z položky 113328         5,002*1,8=9,004 [A] 
z položky 123738         9,3*1,8=16,740 [B] 
z položky 132738         9*1,8=16,200 [C] 
Celkem: A+B+C=41,944 [D]</t>
  </si>
  <si>
    <t>z položky 966158         0,525*2,2=1,155 [A] 
z položky 996346          23,1*3,14*0,2*0,2*2,2=6,383 [B] 
Celkem: A+B=7,538 [C]</t>
  </si>
  <si>
    <t>odměřeno z výkresu Situace B.3.2 - B.3.3 
Komunikace km 4,550 - 6,032      
Štěrk, zemina atd. tl. 290 mm              
(11,2 * 1,54)*0,29  =5,002 [A]</t>
  </si>
  <si>
    <t>Penetrační makadam tl. 130 mm      
(11,2 * 1,54)*0,13=2,242 [A]</t>
  </si>
  <si>
    <t>odměřeno z výkresu Situace B.3.2 - B.3.3 
Komunikace km 4,360 - 4,550      
Frézování komunikace tl. 100 mm                                                                                       
(22 * 0,82)*0,1 =1,804 [A] 
(14,9 * 1,83)*0,1 =2,727 [B] 
(11,9 * 2,20)*0,1 =2,618 [C] 
Komunikace km 4,550 - 6,032      
Frézování komunikace tl. 100 mm      
(11,2 * 1,54)*0,1=1,725 [D]                                                                                   
Asfaltové vrstvy tl. 30 mm   
(11,2 * 1,54)*0,03=0,517 [E]                                                                                                                                        
Celkem: A+B+C+D+E=9,391 [F]</t>
  </si>
  <si>
    <t>odměřeno z výkresu Situace B.3.2 - B.3.3 
Odstranění nepoužívaných sjezdů (zemina)   
((12,5 + 12,3) * 1,5 * 0,5) / 2=9,300 [A]</t>
  </si>
  <si>
    <t>odměřeno z výkresu Situace B.3.2 - B.3.3 
Vyhloubení rýhy pro obrubu                                                                                                         
(9 + 15 + 15 + 6) * 0,5 * 0,4 =9,000 [B]</t>
  </si>
  <si>
    <t>z položky 123738         9,3=9,300 [A] 
z položky 132738         9=9,000 [B] 
Celkem: A+B=18,300 [C]</t>
  </si>
  <si>
    <t>odměřeno z výkresu Situace B.3.2 - B.3.3 
Křižovatka Librantice  
Štěrkodrť ŠD fr. 0/63 tl. 150 mm        11,2*1,54=17,248 [A]                                                                                      
Výškové vyrovnání sjezdů štěrkodrtí ŠDA tl.0-50 mm + zhutnění                              
(45*1)=45,000 [B]      
Celkem: A+B=62,248 [C]</t>
  </si>
  <si>
    <t>odměřeno z výkresu Situace B.3.2 - B.3.36 
Výškové vyrovnání sjezdů štěrkodrtí ŠDA tl.0-50 mm + zhutnění                              
(45*1)*(0+0,05)/2=1,125 [A]</t>
  </si>
  <si>
    <t>odměřeno z výkresu Situace B.3.2 - B.3.3 
Křižovatka Librantice  
Štěrkodrť ŠD fr. 0/63 tl. 150 mm        11,2*1,54=17,248 [A]                                                                                      
Štěrkodrť ŠD fr. 0/63 tl. 150 mm         11,2*1,54=17,248 [B] 
SILNIČNÍ OBRUBA (1000/250/150 mm)                                                            
Štěrkodrť ŠD fr. 0/63 tl. 150 mm (45 * 0,5)*0,15  =3,375 [C] 
Celkem: A+B+C=37,871 [D]</t>
  </si>
  <si>
    <t>odměřeno z výkresu Situace B.3.2 - B.3.3 
Křižovatky Výrava  
Komunikace km 4,360 - 4,550      
Spojovací postřik modifikovaný - 0,30 kg/m2                
(22 * 0,82) *2=36,080 [A] 
(14,9 * 1,83)*2 =54,534 [B] 
(11,9 * 2,20)*2 =52,360 [C] 
Křižovatka Libřice    
(11,2 * 1,54)*2 =34,496 [D] 
Sjezdy 
Spojovací postřik modifikovaný - 0,30 kg/m2                
(9 + 15 + 15 + 6) * 1=45,000 [E] 
Celkem: A+B+C+D+E=222,470 [F]</t>
  </si>
  <si>
    <t>Komunikace km 4,360 - 4,550      
Asfaltový beton pro obrusné vrstvy ACO11S s asfalt. Pojivem 50/70, TL.40 mm 
(22 * 0,82) =18,040 [A] 
(14,9 * 1,83) =27,267 [B] 
(11,9 * 2,20) =26,180 [C] 
Křižovatka Libřice    
Asfaltový beton pro obrusné vrstvy ACO11S s asfalt. Pojivem 50/70, TL.40 mm 
(11,2 * 1,54) =17,248 [D] 
Sjezdy 
Asfaltový beton pro obrusné vrstvy ACO11S s asfalt. Pojivem 50/70, TL.40 mm                
(9 + 15 + 15 + 6) * 1=45,000 [E] 
Celkem: A+B+C+D+E=133,735 [F]</t>
  </si>
  <si>
    <t>odměřeno z výkresu Situace B.3.2 - B.3.3 
Křižovatky Výrava  
Komunikace km 4,360 - 4,550      
Asfalt. Bet. pro ložní vrstvy ACL 16S s asfalt. Pojivem 50/70, TL.60 mm                         
(22 * 0,82) =18,040 [A] 
(14,9 * 1,83) =27,267 [B] 
(11,9 * 2,20) =26,180 [C] 
Křižovatka Libřice   
Asfalt. Bet. pro ložní vrstvy ACL 16S s asfalt. Pojivem 50/70, TL.60 mm           
(11,2 * 1,54) =17,248 [D] 
Sjezdy                                             
Asfalt. Bet. pro ložní vrstvy ACL 16S s asfalt. Pojivem 50/70, TL.60 mm                          
(9 + 15 + 15 + 6) * 1=45,000 [E] 
Celkem: A+B+C+D+E=133,735 [F]</t>
  </si>
  <si>
    <t>ACP 22S S ASFALTOVÝM POJIVEM</t>
  </si>
  <si>
    <t>odměřeno z výkresu Situace B.3.2 - B.3.3 
Asfalt. Bet. pro podkladní vrstvy ACP 22S s asfalt. Pojivem 50/70, TL.150 mm    
11,2*1,54*0,15=2,587 [A]</t>
  </si>
  <si>
    <t>odměřeno z výkresu Situace B.3.2 - B.3.3 
SILNIČNÍ OBRUBA (1000/250/150 mm)                                                            
(9 + 15 + 15 + 6)=45,000 [A]</t>
  </si>
  <si>
    <t>odměřeno z výkresu Situace B.3.2 - B.3.3 
Vybourání betonových čel                                                                                                       
((2 * 0,30 * 0,5) - (0,2 * 0,2* 3,14 * 0,3)) *2=0,525 [A]</t>
  </si>
  <si>
    <t>odměřeno z výkresu Situace B.3.2 - B.3.3 
Vybourání bet. trouby DN 400                                                                                                
12,5+10,6=23,100 [A]</t>
  </si>
  <si>
    <t>SO 103.2.1</t>
  </si>
  <si>
    <t>Chodníky a nástupiště - Výrava</t>
  </si>
  <si>
    <t>odměřeno z výkresu Situace B.3.2 - B.3.3                                  
160*0,75=120,000 [A]</t>
  </si>
  <si>
    <t>odměřeno z výkresu Situace B.3.2 - B.3.3                                 
Přeskládání stávající zámkové dlažby "Íčko" 20/10 cm v šířce 0,75 m      
160*0,75=120,000 [B]</t>
  </si>
  <si>
    <t>SO 103.2.2</t>
  </si>
  <si>
    <t>Chodníky a nástupiště - Libřice - uznatelné</t>
  </si>
  <si>
    <t>odměřeno z výkresu Situace B.3.2 - B.3.3                                  
(78,8+13)*0,75=68,850 [A]</t>
  </si>
  <si>
    <t>odměřeno z výkresu Situace B.3.2 - B.3.3                                 
Přeskládání stávající zámkové dlažby "Íčko" 20/10 cm v šířce 0,75 m      
(78,8+13)*0,75=68,850 [B]</t>
  </si>
  <si>
    <t>odměřeno z výkresu Situace B.3.2 - B.3.3                       
1=1,000 [A]</t>
  </si>
  <si>
    <t>912282</t>
  </si>
  <si>
    <t>SMĚROVÉ SLOUPKY Z PLAST HMOT - DEMONTÁŽ A ZPĚTNÁ MONTÁŽ</t>
  </si>
  <si>
    <t>odměřeno z výkresu Situace B.3.2 - B.3.3                       
Demontáž + zpětná montáž směrových sloupků v chodníku 
5=5,000 [A]</t>
  </si>
  <si>
    <t>položka zahrnuje:  
- demontáž a osazení sloupku včetně nutných zemních prací  
- očištění  
- nové odrazky plastové nebo z retroreflexní fólie</t>
  </si>
  <si>
    <t>SO 103.3</t>
  </si>
  <si>
    <t>z položky 13273       51,401*1,8=92,522 [A] 
z položky 17411      -19,358*1,8=-34,844 [B] 
Celkem: A+B=57,678 [C]</t>
  </si>
  <si>
    <t>z položky 11335       0,702*2,2=1,544 [A]       
z položky 11336       0,193*2,2=0,425 [B] 
z položky 966158     8,64*2,2=19,008 [C] 
z položky 966345     8*3,14*0,15*0,15*2,2=1,243 [D] 
z položky 966357     8*3,14*0,25*0,25*2,2=3,454 [E] 
z položky 96687       1*3,14*0,25*0,25*1,6*2,2=0,691 [F] 
Celkem: A+B+C+D+E+F=26,365 [G]</t>
  </si>
  <si>
    <t>11335</t>
  </si>
  <si>
    <t>ODSTRANĚNÍ PODKLADU ZPEVNĚNÝCH PLOCH Z BETONU</t>
  </si>
  <si>
    <t>odměřeno z výkresu Situace B.3.2 - B.3.3 
PROP 3 km 4,551 60 
Vybourání betonové plochy                                                                                                   
2,6 * 1,8*0,15=0,702 [A]</t>
  </si>
  <si>
    <t>odměřeno z výkresu Situace B.3.2 - B.3.3 
PROP 3 km 4,551 60 
Odstranění betonové silničního panelu                                                                                 
(1,2 * 0,9)*0,18=0,194 [A]</t>
  </si>
  <si>
    <t>odměřeno z výkresu Situace B.3.2 - B.3.3 
PROP 3 km 4,551 60 
Zemní práce pro vyhloubení propustku                                                                                          
(1,13 - 0,07) * 9,2 hornina třídy 2-3=9,752 [A] 
Zemní práce pro vtokové objekty                                                                                               
(2,0 * 2,2 * 1,8) =7,920 [B] 
(2,0 * 1,3 * 1,8) =4,680 [C] 
PROP 4 km 5,436 60 
Zemní práce pro vyhloubení propustku                                                                                         
(2,96 - 0,353) * 7 hornina třídy 2-3=18,249 [D] 
Zemní práce pro vyhloubení základů                                                                                            
((3,6 - 3) * 1,20 * 0,8) * 2 hornina třídy 2-3=1,152 [E] 
Zemní práce pro vyhloubení zajišťovacích prahů                                                                          
(3,6 * 0,3 * 0,6) * 2=1,296 [F]  
Zemní práce pro vyhloubení čel                                                                                                     
((3,6 - 3) * 0,8 * 1,2) * 2 hornina třídy =1,152 [G] 
Přípojky VO do kanalizace: 
VÝKOP RÝHY (1,20 * 1,5 * 4) =7,200 [H] 
Celkem: A+B+C+D+E+F+G+H=51,401 [I]</t>
  </si>
  <si>
    <t>z položky 13273       51,401=51,401 [A]</t>
  </si>
  <si>
    <t>odměřeno z výkresu Situace B.3.2 - B.3.3 
zásyp vybouraných UV   2,5*1=2,500 [A] 
PROP 3 km 4,551 60 
Hutněný zásyp I=0,8 až 0,9, hutněno po 300 mm                                                                         
9,2 * 0,194 * 2=3,570 [B] 
PROP 4 km 5,436 60 
Hutněný zásyp I=0,8 až 0,9, hutněno po 300 mm                                                                         
7 * (0,572 * 2)=8,008 [C] 
Přípojky VO do kanalizace 
zpětný zásyp vhodnou zeminou (4 * 1,2 * 1,1)   =5,280 [D] 
Celkem: A+B+C+D=19,358 [E]</t>
  </si>
  <si>
    <t>17511</t>
  </si>
  <si>
    <t>OBSYP POTRUBÍ A OBJEKTŮ SE ZHUTNĚNÍM</t>
  </si>
  <si>
    <t>odměřeno z výkresu Situace B.3.2 - B.3.3 
Přípojky VO do kanalizace 
obsyp potrubí štěrkopísek 0-8 
(0,30 * 1,2 * 4)=1,440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</si>
  <si>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</si>
  <si>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odměřeno z výkresu Situace B.3.2 - B.3.3 
PROP 3 km 4,551 60 
Roznášecí bet. Deska tl.150 mm + kari síť prům. R8 100x100                 
(0,9 * 9,2) * 0,15=1,242 [A] 
PROP 4 km 5,436 60 
Roznášecí bet. Deska tl.150 mm + kari síť prům. R8 100x100                                                   
(1,5 * 7) * 0,15=1,575 [C] 
Bet. Základ pod čela C30/37 XF4, XD3                                                 
d3,6 * š1,2 * v 0,80 m = 3,456 m3 * 2=6,912 [G] 
Zajišťovací práh z betonu prostého C30/37 - XF3,XC4                                         
(3,6 * 0,3 * 0,5) * 2 =1,080 [H] 
Celkem: A+C+G+H=10,809 [I]</t>
  </si>
  <si>
    <t>272368</t>
  </si>
  <si>
    <t>VÝZTUŽ ZÁKLADŮ ZE SVAŘ SÍTÍ</t>
  </si>
  <si>
    <t>odměřeno z výkresu Situace B.3.2 - B.3.3 
Obetonování trouby + Roznášecí bet. Deska tl.150 mm + kari síť prům. R8 100x100                 
(0,9 * 9,2) *12,35/1000*1,2=0,123 [A] 
PROP 4 km 5,436 60 
Roznášecí bet. Deska tl.150 mm + kari síť prům. R8 100x100                                                   
(1,5 * 7) *12,35/1000*1,2=0,156 [C] 
Celkem: A+C=0,279 [D]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</si>
  <si>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</si>
  <si>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odměřeno z výkresu Situace B.3.2 - B.3.3 
PROP 3 km 4,551 60 
Podkladní beton C12/15 - Xo tl. 100 mm                                                                                     
(9,2 * 0,9) * 0,1=0,828 [A] 
PROP 4 km 5,436 60 
Podkladní beton C12/15 - Xo tl. 100 mm                                                                                       
(6,6 * 1,5) * 0,1=0,990 [B] 
Celkem: A+B=1,818 [C]</t>
  </si>
  <si>
    <t>451314</t>
  </si>
  <si>
    <t>PODKLADNÍ A VÝPLŇOVÉ VRSTVY Z PROSTÉHO BETONU C25/30</t>
  </si>
  <si>
    <t>odměřeno z výkresu Situace B.3.2 - B.3.3 
PROP 3 km 4,551 60 
Betonové lůžko C20/25 - XF3 tl. 200 mm                                                                                     
(9,2 * 1,25) * 0,2=2,300 [A] 
PROP 4 km 5,436 60 
Betonové lůžko C20/25 - XF3 tl. 200 mm                                                                                    
(7 * 1,95) * 0,2=2,730 [B] 
Celkem: A+B=5,030 [C]</t>
  </si>
  <si>
    <t>odměřeno z výkresu Situace B.3.2 - B.3.3 
PROP 4 km 5,436 60 
ŠP frakce 0 - 32 hutněných po 150 mm                                                                                       
7 * (0,275 * 2)=3,850 [A] 
Podklad nebo podsyp ze štěrkopísku ŠP tl 100 mm - pod základ + zajišťovací prahy    
(1,4 * 3,6) * 2 * 0,1 =1,008 [B] 
(3,6 * 0,3) * 2 * 0,1 =0,216 [C] 
Přípojky VO do kanalizace: štěrkopísek 0-8 
štěrkopísk.podsyp pod trubku tl.0,10 (0,10 * 1,2 * 4)  =0,480 [D] 
Celkem: A+B+C+D=5,554 [E]</t>
  </si>
  <si>
    <t>odměřeno z výkresu Situace B.3.2 - B.3.3 
PROP 4 km 5,436 60 
Dlažba z lomového kamene do bet.lože tl.100 mm C30/37-XF3,XC4 s vyspárováním tl 200 mm  
(2,0 + 1,25) * 3,6*0,3=3,510 [A]</t>
  </si>
  <si>
    <t>odměřeno z výkresu Situace B.3.2 - B.3.3 
PROP 3 km 4,551 60 
Podkladní beton C12/15 - Xo tl. 100 mm                                                                                     
(9,2 * 0,9) * 0,1=0,828 [A] 
PROP 4 km 5,436 60 
Podkladní beton C12/15 - Xo tl. 100 mm                                                                                       
(6,6 * 1,5) * 0,1=0,990 [B] 
odměřeno z výkresu Situace B.3.2 - B.3.3 
Odvodňovací žlab z 5-ti linky z žulové kostky drobné do betonového lože tl. 150 mm                          
(5,5 * 0,5)*0,05=0,138 [C] 
Celkem: A+B+C=1,956 [D]</t>
  </si>
  <si>
    <t>odměřeno z výkresu Situace B.3.2 - B.3.3 
PENETRAČNÍ  NÁTĚR 
PROP 4 km 5,436 60 
Základ (3,6 *0,8) * 4 =11,520 [A] 
Čelo     d3,6 * v1,35 m - 0,25 * 0,25 * 3,14 =4,664 m2=4,664 [B] 
Čelo     d3,6 * v1,10 m - 0,25 * 0,25 * 3,14 =3,728 m2 =3,728 [C] 
Celkem: A+B+C=19,912 [D]</t>
  </si>
  <si>
    <t>odměřeno z výkresu Situace B.3.2 - B.3.3 
ASFALTOVÝ NÁTĚR 
PROP 4 km 5,436 60 
Základ (3,6 *0,8) * 4*2 =23,040 [A] 
Čelo     d3,6 * v1,35 m - 0,25 * 0,25 * 3,14 =4,664 m2 *2=9,328 [B] 
Čelo     d3,6 * v1,10 m - 0,25 * 0,25 * 3,14 =3,728 m2 *2 =7,456 [C] 
Celkem: A+B+C=39,824 [D]</t>
  </si>
  <si>
    <t>897224</t>
  </si>
  <si>
    <t>VTOKOVÝ OBJEKT  Z LOMOVÉHO KAMENE</t>
  </si>
  <si>
    <t>odměřeno z výkresu Situace B.3.2 - B.3.3 
dle Technické zprávy  
Vtokový objekt z lomového kamene do betonu 
2=2,000 [A]</t>
  </si>
  <si>
    <t>odměřeno z výkresu Situace B.3.2 - B.3.3 
PROP 3 km 4,551 60 
Obetonování trouby                  
(0,3 * 0,9 - 0,15 * 0,15 * 3,14) * 9,2 =1,834 [B]</t>
  </si>
  <si>
    <t>87445</t>
  </si>
  <si>
    <t>POTRUBÍ Z TRUB PLASTOVÝCH ODPADNÍCH DN DO 300MM</t>
  </si>
  <si>
    <t>odměřeno z výkresu Situace B.3.2 - B.3.3 
PROP 3 km 4,551 60 
Plastová trouba SN 12 DN 300          10,5=10,500 [A]      
Přípojky VO do kanalizace: 
Plastová trouba SN 12 DN 300         4=4,000 [B] 
Celkem: A+B=14,500 [C]</t>
  </si>
  <si>
    <t>odměřeno z výkresu Situace B.3.2 - B.3.3 
PROP 3 km 4,551 60 
Dopravně bezpečnostní zábradlí výšky 1,10 m                                                           
(3 * 1,5) * 2 =9,000 [A] 
PROP 4 km 5,436 60 
Dopravně bezpečnostní zábradlí výšky 1,10 m                                                            
3,0 * 2 =6,000 [B] 
Celkem: A+B=15,000 [C]</t>
  </si>
  <si>
    <t>odměřeno z výkresu Situace B.3.2 - B.3.3 
Odstranění ocelového zábradlí výšky 1,10 m                                                                             
1,6* 2 =3,200 [A]</t>
  </si>
  <si>
    <t>odměřeno z výkresu Situace B.3.2 - B.3.3 
ŽB čelo propustku C 30/37 XF4, XD3 s KARI SÍTÍ 8/100 - 8/100 po obou stranách       
(d3,6 * v1,35 m - 0,25 * 0,25 * 3,14) * 0,8 = 3,731 m3 =3,731 [A] 
(d3,6 * v1,10 m - 0,25 * 0,25 * 3,14) * 0,8 = 3,011 m3 =3,011 [B] 
ŽB římsa čela C30/37 XF4, XD3 s vloženou výztuží z KARI SÍTÍ                
d3,6 * š0,5 * v 0,25 m = 0,45 m3 * 2=0,900 [C] 
Celkem: A+B+C=7,642 [D]</t>
  </si>
  <si>
    <t>918357</t>
  </si>
  <si>
    <t>PROPUSTY Z TRUB DN 500MM</t>
  </si>
  <si>
    <t>odměřeno z výkresu Situace B.3.2 - B.3.3 
PROP 4 km 5,436 60 
ŽB trouba DN 500 
9=9,000 [A]</t>
  </si>
  <si>
    <t>935812</t>
  </si>
  <si>
    <t>ŽLABY A RIGOLY DLÁŽDĚNÉ Z KOSTEK DROBNÝCH DO BETONU TL 100MM</t>
  </si>
  <si>
    <t>odměřeno z výkresu Situace B.3.2 - B.3.3 
Odvodňovací žlab z 5-ti linky z žulové kostky drobné do betonového lože tl. 150 mm                          
(5,5 * 0,5)=2,750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</si>
  <si>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</si>
  <si>
    <t>odměřeno z výkresu Situace B.3.2 - B.3.3 
PROP 4 km 5,436 60 
Vybourání betonových čel                                                                                                         
(3,0 * 1,0 * 0,8) * 2=4,800 [A] 
Vybourání základů stěn stav. propustku                                                                                       
(3 * 0,8 * 0,8) * 2=3,840 [B] 
Celkem: A+B=8,640 [C]</t>
  </si>
  <si>
    <t>odměřeno z výkresu Situace B.3.2 - B.3.3 
PROP 3 km 4,551 60 
Vybourání betonové trouby DN 300 
8=8,000 [A]</t>
  </si>
  <si>
    <t>966357</t>
  </si>
  <si>
    <t>BOURÁNÍ PROPUSTŮ Z TRUB DN DO 500MM</t>
  </si>
  <si>
    <t>odměřeno z výkresu Situace B.3.2 - B.3.3 
PROP 4 km 5,436 60 
Vybourání betonové trouby DN 500 
8=8,000 [A]</t>
  </si>
  <si>
    <t>odměřeno z výkresu Situace B.3.2 - B.3.3 
Vybourání uliční vpustí se zásypem 
1=1,000 [A]</t>
  </si>
  <si>
    <t>SO 802</t>
  </si>
  <si>
    <t>Dopravně inženýrská opatření (SO 102)</t>
  </si>
  <si>
    <t>914132</t>
  </si>
  <si>
    <t>DOPRAVNÍ ZNAČKY ZÁKLADNÍ VELIKOSTI OCELOVÉ FÓLIE TŘ 2 - MONTÁŽ S PŘEMÍSTĚNÍM</t>
  </si>
  <si>
    <t>odměřeno z výkresu Situace B.2.2 - B.2.4 
B1+E3a  MIMO VOZIDEL STAVBY     6=6,000 [A]    
IP22 cedule velká s vyznačením ůdajů o objížďce  66=66,000 [B]                                    
IS11b   směrová tabule pro vyznačení objížďky   176=176,000 [C]             
IS11c  směrová ztabule pro vyznačení objížďky   43 =43,000 [D] 
Celkem: A+B+C+D=291,000 [E]</t>
  </si>
  <si>
    <t>položka zahrnuje:  
- dopravu demontované značky z dočasné skládky  
- osazení a montáž značky na místě určeném projektem  
- nutnou opravu poškozených částí  
nezahrnuje dodávku značky</t>
  </si>
  <si>
    <t>914139</t>
  </si>
  <si>
    <t>DOPRAV ZNAČKY ZÁKLAD VEL OCEL FÓLIE TŘ 2 - NÁJEMNÉ</t>
  </si>
  <si>
    <t>KPL…</t>
  </si>
  <si>
    <t>B1+E3a  MIMO VOZIDEL STAVBY         
IP22 cedule velká s vyznačením ůdajů o objížďce  ]                                    
IS11b   směrová tabule pro vyznačení objížďky                
IS11c  směrová ztabule pro vyznačení objížďky</t>
  </si>
  <si>
    <t>položka zahrnuje sazbu za pronájem dopravních značek a zařízení, počet jednotek je určen jako součin počtu značek a počtu dní použití</t>
  </si>
  <si>
    <t>914922</t>
  </si>
  <si>
    <t>SLOUPKY A STOJKY DZ Z OCEL TRUBEK DO PATKY MONTÁŽ S PŘESUNEM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</si>
  <si>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</si>
  <si>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</si>
  <si>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</si>
  <si>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</si>
  <si>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</si>
  <si>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B1+E3a  MIMO VOZIDEL STAVBY       
IP22 cedule velká s vyznačením ůdajů o objížďce  ]                                    
IS11b   směrová tabule pro vyznačení objížďky                
IS11c  směrová ztabule pro vyznačení objížďky</t>
  </si>
  <si>
    <t>položka zahrnuje sazbu za pronájem dopravních značek a zařízení. Počet měrných jednotek se určí jako součin počtu sloupků a počtu dní použití</t>
  </si>
  <si>
    <t>916312</t>
  </si>
  <si>
    <t>DOPRAVNÍ ZÁBRANY Z2 S FÓLIÍ TŘ 1 - MONTÁŽ S PŘESUNEM</t>
  </si>
  <si>
    <t>Z2 (3xS7 typ1) Zábrana pro označení uzavírky  
5=5,000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</si>
  <si>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</si>
  <si>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</si>
  <si>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</si>
  <si>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5=5,000 [A]</t>
  </si>
  <si>
    <t>Položka zahrnuje odstranění, demontáž a odklizení zařízení s odvozem na předepsané místo</t>
  </si>
  <si>
    <t>916319</t>
  </si>
  <si>
    <t>DOPRAVNÍ ZÁBRANY Z2 - NÁJEMNÉ</t>
  </si>
  <si>
    <t>položka zahrnuje sazbu za pronájem zařízení. Počet měrných jednotek se určí jako součin počtu zařízení a počtu dní použití.</t>
  </si>
  <si>
    <t>SO 803</t>
  </si>
  <si>
    <t>Dopravně inženýrská opatření (SO 103)</t>
  </si>
  <si>
    <t>B1+E3a  MIMO VOZIDEL STAVBY        
IP22 cedule velká s vyznačením ůdajů o objížďce                                      
IS11b   směrová tabule pro vyznačení objížďky                
IS11c  směrová ztabule pro vyznačení objížďky</t>
  </si>
  <si>
    <t>B1+E3a  MIMO VOZIDEL STAVBY       
IP22 cedule velká s vyznačením ůdajů o objížďce ]                                    
IS11b   směrová tabule pro vyznačení objížďky   ]             
IS11c  směrová ztabule pro vyznačení objížďky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</si>
</sst>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100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51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36</v>
      </c>
      <c s="19" t="s">
        <v>46</v>
      </c>
      <c s="24" t="s">
        <v>38</v>
      </c>
      <c s="25" t="s">
        <v>39</v>
      </c>
      <c s="26">
        <v>100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47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36</v>
      </c>
      <c s="19" t="s">
        <v>48</v>
      </c>
      <c s="24" t="s">
        <v>38</v>
      </c>
      <c s="25" t="s">
        <v>39</v>
      </c>
      <c s="26">
        <v>100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49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36</v>
      </c>
      <c s="19" t="s">
        <v>50</v>
      </c>
      <c s="24" t="s">
        <v>38</v>
      </c>
      <c s="25" t="s">
        <v>39</v>
      </c>
      <c s="26">
        <v>100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51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36</v>
      </c>
      <c s="19" t="s">
        <v>52</v>
      </c>
      <c s="24" t="s">
        <v>38</v>
      </c>
      <c s="25" t="s">
        <v>39</v>
      </c>
      <c s="26">
        <v>100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51">
      <c r="A26" s="28" t="s">
        <v>40</v>
      </c>
      <c r="E26" s="29" t="s">
        <v>53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45</v>
      </c>
    </row>
    <row r="29" spans="1:16" ht="12.75">
      <c r="A29" s="19" t="s">
        <v>35</v>
      </c>
      <c s="23" t="s">
        <v>27</v>
      </c>
      <c s="23" t="s">
        <v>54</v>
      </c>
      <c s="19" t="s">
        <v>55</v>
      </c>
      <c s="24" t="s">
        <v>56</v>
      </c>
      <c s="25" t="s">
        <v>57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</v>
      </c>
    </row>
    <row r="31" spans="1:5" ht="12.75">
      <c r="A31" s="30" t="s">
        <v>42</v>
      </c>
      <c r="E31" s="31" t="s">
        <v>55</v>
      </c>
    </row>
    <row r="32" spans="1:5" ht="12.75">
      <c r="A32" t="s">
        <v>44</v>
      </c>
      <c r="E32" s="29" t="s">
        <v>55</v>
      </c>
    </row>
    <row r="33" spans="1:16" ht="12.75">
      <c r="A33" s="19" t="s">
        <v>35</v>
      </c>
      <c s="23" t="s">
        <v>59</v>
      </c>
      <c s="23" t="s">
        <v>60</v>
      </c>
      <c s="19" t="s">
        <v>55</v>
      </c>
      <c s="24" t="s">
        <v>61</v>
      </c>
      <c s="25" t="s">
        <v>62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63</v>
      </c>
    </row>
    <row r="35" spans="1:5" ht="12.75">
      <c r="A35" s="30" t="s">
        <v>42</v>
      </c>
      <c r="E35" s="31" t="s">
        <v>55</v>
      </c>
    </row>
    <row r="36" spans="1:5" ht="12.75">
      <c r="A36" t="s">
        <v>44</v>
      </c>
      <c r="E36" s="29" t="s">
        <v>55</v>
      </c>
    </row>
    <row r="37" spans="1:16" ht="12.75">
      <c r="A37" s="19" t="s">
        <v>35</v>
      </c>
      <c s="23" t="s">
        <v>64</v>
      </c>
      <c s="23" t="s">
        <v>65</v>
      </c>
      <c s="19" t="s">
        <v>55</v>
      </c>
      <c s="24" t="s">
        <v>66</v>
      </c>
      <c s="25" t="s">
        <v>62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51">
      <c r="A38" s="28" t="s">
        <v>40</v>
      </c>
      <c r="E38" s="29" t="s">
        <v>67</v>
      </c>
    </row>
    <row r="39" spans="1:5" ht="12.75">
      <c r="A39" s="30" t="s">
        <v>42</v>
      </c>
      <c r="E39" s="31" t="s">
        <v>55</v>
      </c>
    </row>
    <row r="40" spans="1:5" ht="12.75">
      <c r="A40" t="s">
        <v>44</v>
      </c>
      <c r="E40" s="29" t="s">
        <v>55</v>
      </c>
    </row>
    <row r="41" spans="1:16" ht="12.75">
      <c r="A41" s="19" t="s">
        <v>35</v>
      </c>
      <c s="23" t="s">
        <v>30</v>
      </c>
      <c s="23" t="s">
        <v>68</v>
      </c>
      <c s="19" t="s">
        <v>55</v>
      </c>
      <c s="24" t="s">
        <v>69</v>
      </c>
      <c s="25" t="s">
        <v>62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70</v>
      </c>
    </row>
    <row r="43" spans="1:5" ht="12.75">
      <c r="A43" s="30" t="s">
        <v>42</v>
      </c>
      <c r="E43" s="31" t="s">
        <v>55</v>
      </c>
    </row>
    <row r="44" spans="1:5" ht="12.75">
      <c r="A44" t="s">
        <v>44</v>
      </c>
      <c r="E44" s="29" t="s">
        <v>55</v>
      </c>
    </row>
    <row r="45" spans="1:16" ht="12.75">
      <c r="A45" s="19" t="s">
        <v>35</v>
      </c>
      <c s="23" t="s">
        <v>32</v>
      </c>
      <c s="23" t="s">
        <v>71</v>
      </c>
      <c s="19" t="s">
        <v>55</v>
      </c>
      <c s="24" t="s">
        <v>72</v>
      </c>
      <c s="25" t="s">
        <v>62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63.75">
      <c r="A46" s="28" t="s">
        <v>40</v>
      </c>
      <c r="E46" s="29" t="s">
        <v>73</v>
      </c>
    </row>
    <row r="47" spans="1:5" ht="12.75">
      <c r="A47" s="30" t="s">
        <v>42</v>
      </c>
      <c r="E47" s="31" t="s">
        <v>55</v>
      </c>
    </row>
    <row r="48" spans="1:5" ht="12.75">
      <c r="A48" t="s">
        <v>44</v>
      </c>
      <c r="E48" s="29" t="s">
        <v>55</v>
      </c>
    </row>
    <row r="49" spans="1:16" ht="12.75">
      <c r="A49" s="19" t="s">
        <v>35</v>
      </c>
      <c s="23" t="s">
        <v>74</v>
      </c>
      <c s="23" t="s">
        <v>75</v>
      </c>
      <c s="19" t="s">
        <v>55</v>
      </c>
      <c s="24" t="s">
        <v>76</v>
      </c>
      <c s="25" t="s">
        <v>62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7.5">
      <c r="A50" s="28" t="s">
        <v>40</v>
      </c>
      <c r="E50" s="29" t="s">
        <v>77</v>
      </c>
    </row>
    <row r="51" spans="1:5" ht="12.75">
      <c r="A51" s="30" t="s">
        <v>42</v>
      </c>
      <c r="E51" s="31" t="s">
        <v>55</v>
      </c>
    </row>
    <row r="52" spans="1:5" ht="12.75">
      <c r="A52" t="s">
        <v>44</v>
      </c>
      <c r="E52" s="29" t="s">
        <v>55</v>
      </c>
    </row>
    <row r="53" spans="1:16" ht="12.75">
      <c r="A53" s="19" t="s">
        <v>35</v>
      </c>
      <c s="23" t="s">
        <v>78</v>
      </c>
      <c s="23" t="s">
        <v>79</v>
      </c>
      <c s="19" t="s">
        <v>55</v>
      </c>
      <c s="24" t="s">
        <v>80</v>
      </c>
      <c s="25" t="s">
        <v>81</v>
      </c>
      <c s="26">
        <v>2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38.25">
      <c r="A54" s="28" t="s">
        <v>40</v>
      </c>
      <c r="E54" s="29" t="s">
        <v>82</v>
      </c>
    </row>
    <row r="55" spans="1:5" ht="12.75">
      <c r="A55" s="30" t="s">
        <v>42</v>
      </c>
      <c r="E55" s="31" t="s">
        <v>83</v>
      </c>
    </row>
    <row r="56" spans="1:5" ht="25.5">
      <c r="A56" t="s">
        <v>44</v>
      </c>
      <c r="E56" s="29" t="s">
        <v>84</v>
      </c>
    </row>
    <row r="57" spans="1:16" ht="12.75">
      <c r="A57" s="19" t="s">
        <v>35</v>
      </c>
      <c s="23" t="s">
        <v>85</v>
      </c>
      <c s="23" t="s">
        <v>86</v>
      </c>
      <c s="19" t="s">
        <v>55</v>
      </c>
      <c s="24" t="s">
        <v>87</v>
      </c>
      <c s="25" t="s">
        <v>62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14.75">
      <c r="A58" s="28" t="s">
        <v>40</v>
      </c>
      <c r="E58" s="29" t="s">
        <v>88</v>
      </c>
    </row>
    <row r="59" spans="1:5" ht="12.75">
      <c r="A59" s="30" t="s">
        <v>42</v>
      </c>
      <c r="E59" s="31" t="s">
        <v>55</v>
      </c>
    </row>
    <row r="60" spans="1:5" ht="12.75">
      <c r="A60" t="s">
        <v>44</v>
      </c>
      <c r="E60" s="29" t="s">
        <v>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0+O8+O17+O22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647</v>
      </c>
      <c s="32">
        <f>0+I8+I17+I22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647</v>
      </c>
      <c s="5"/>
      <c s="14" t="s">
        <v>648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25</v>
      </c>
      <c s="15"/>
      <c s="21" t="s">
        <v>235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456</v>
      </c>
      <c s="19" t="s">
        <v>55</v>
      </c>
      <c s="24" t="s">
        <v>457</v>
      </c>
      <c s="25" t="s">
        <v>121</v>
      </c>
      <c s="26">
        <v>68.85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25.5">
      <c r="A11" s="30" t="s">
        <v>42</v>
      </c>
      <c r="E11" s="31" t="s">
        <v>649</v>
      </c>
    </row>
    <row r="12" spans="1:5" ht="51">
      <c r="A12" t="s">
        <v>44</v>
      </c>
      <c r="E12" s="29" t="s">
        <v>240</v>
      </c>
    </row>
    <row r="13" spans="1:16" ht="12.75">
      <c r="A13" s="19" t="s">
        <v>35</v>
      </c>
      <c s="23" t="s">
        <v>13</v>
      </c>
      <c s="23" t="s">
        <v>467</v>
      </c>
      <c s="19" t="s">
        <v>55</v>
      </c>
      <c s="24" t="s">
        <v>468</v>
      </c>
      <c s="25" t="s">
        <v>121</v>
      </c>
      <c s="26">
        <v>68.85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55</v>
      </c>
    </row>
    <row r="15" spans="1:5" ht="38.25">
      <c r="A15" s="30" t="s">
        <v>42</v>
      </c>
      <c r="E15" s="31" t="s">
        <v>650</v>
      </c>
    </row>
    <row r="16" spans="1:5" ht="89.25">
      <c r="A16" t="s">
        <v>44</v>
      </c>
      <c r="E16" s="29" t="s">
        <v>297</v>
      </c>
    </row>
    <row r="17" spans="1:18" ht="12.75" customHeight="1">
      <c r="A17" s="5" t="s">
        <v>33</v>
      </c>
      <c s="5"/>
      <c s="35" t="s">
        <v>64</v>
      </c>
      <c s="5"/>
      <c s="21" t="s">
        <v>298</v>
      </c>
      <c s="5"/>
      <c s="5"/>
      <c s="5"/>
      <c s="36">
        <f>0+Q17</f>
      </c>
      <c r="O17">
        <f>0+R17</f>
      </c>
      <c r="Q17">
        <f>0+I18</f>
      </c>
      <c>
        <f>0+O18</f>
      </c>
    </row>
    <row r="18" spans="1:16" ht="12.75">
      <c r="A18" s="19" t="s">
        <v>35</v>
      </c>
      <c s="23" t="s">
        <v>12</v>
      </c>
      <c s="23" t="s">
        <v>470</v>
      </c>
      <c s="19" t="s">
        <v>55</v>
      </c>
      <c s="24" t="s">
        <v>471</v>
      </c>
      <c s="25" t="s">
        <v>81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25.5">
      <c r="A20" s="30" t="s">
        <v>42</v>
      </c>
      <c r="E20" s="31" t="s">
        <v>651</v>
      </c>
    </row>
    <row r="21" spans="1:5" ht="25.5">
      <c r="A21" t="s">
        <v>44</v>
      </c>
      <c r="E21" s="29" t="s">
        <v>473</v>
      </c>
    </row>
    <row r="22" spans="1:18" ht="12.75" customHeight="1">
      <c r="A22" s="5" t="s">
        <v>33</v>
      </c>
      <c s="5"/>
      <c s="35" t="s">
        <v>30</v>
      </c>
      <c s="5"/>
      <c s="21" t="s">
        <v>323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9" t="s">
        <v>35</v>
      </c>
      <c s="23" t="s">
        <v>23</v>
      </c>
      <c s="23" t="s">
        <v>652</v>
      </c>
      <c s="19" t="s">
        <v>55</v>
      </c>
      <c s="24" t="s">
        <v>653</v>
      </c>
      <c s="25" t="s">
        <v>81</v>
      </c>
      <c s="26">
        <v>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55</v>
      </c>
    </row>
    <row r="25" spans="1:5" ht="38.25">
      <c r="A25" s="30" t="s">
        <v>42</v>
      </c>
      <c r="E25" s="31" t="s">
        <v>654</v>
      </c>
    </row>
    <row r="26" spans="1:5" ht="51">
      <c r="A26" t="s">
        <v>44</v>
      </c>
      <c r="E26" s="29" t="s">
        <v>655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0+O8+O17+O42+O51+O68+O73+O82+O91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656</v>
      </c>
      <c s="32">
        <f>0+I8+I17+I42+I51+I68+I73+I82+I91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656</v>
      </c>
      <c s="5"/>
      <c s="14" t="s">
        <v>483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109</v>
      </c>
      <c s="19" t="s">
        <v>55</v>
      </c>
      <c s="24" t="s">
        <v>110</v>
      </c>
      <c s="25" t="s">
        <v>111</v>
      </c>
      <c s="26">
        <v>57.678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51">
      <c r="A11" s="30" t="s">
        <v>42</v>
      </c>
      <c r="E11" s="31" t="s">
        <v>657</v>
      </c>
    </row>
    <row r="12" spans="1:5" ht="140.25">
      <c r="A12" t="s">
        <v>44</v>
      </c>
      <c r="E12" s="29" t="s">
        <v>113</v>
      </c>
    </row>
    <row r="13" spans="1:16" ht="25.5">
      <c r="A13" s="19" t="s">
        <v>35</v>
      </c>
      <c s="23" t="s">
        <v>13</v>
      </c>
      <c s="23" t="s">
        <v>114</v>
      </c>
      <c s="19" t="s">
        <v>55</v>
      </c>
      <c s="24" t="s">
        <v>115</v>
      </c>
      <c s="25" t="s">
        <v>111</v>
      </c>
      <c s="26">
        <v>26.365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116</v>
      </c>
    </row>
    <row r="15" spans="1:5" ht="102">
      <c r="A15" s="30" t="s">
        <v>42</v>
      </c>
      <c r="E15" s="31" t="s">
        <v>658</v>
      </c>
    </row>
    <row r="16" spans="1:5" ht="140.25">
      <c r="A16" t="s">
        <v>44</v>
      </c>
      <c r="E16" s="29" t="s">
        <v>113</v>
      </c>
    </row>
    <row r="17" spans="1:18" ht="12.75" customHeight="1">
      <c r="A17" s="5" t="s">
        <v>33</v>
      </c>
      <c s="5"/>
      <c s="35" t="s">
        <v>19</v>
      </c>
      <c s="5"/>
      <c s="21" t="s">
        <v>118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19" t="s">
        <v>35</v>
      </c>
      <c s="23" t="s">
        <v>12</v>
      </c>
      <c s="23" t="s">
        <v>659</v>
      </c>
      <c s="19" t="s">
        <v>55</v>
      </c>
      <c s="24" t="s">
        <v>660</v>
      </c>
      <c s="25" t="s">
        <v>127</v>
      </c>
      <c s="26">
        <v>0.702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63.75">
      <c r="A20" s="30" t="s">
        <v>42</v>
      </c>
      <c r="E20" s="31" t="s">
        <v>661</v>
      </c>
    </row>
    <row r="21" spans="1:5" ht="63.75">
      <c r="A21" t="s">
        <v>44</v>
      </c>
      <c r="E21" s="29" t="s">
        <v>129</v>
      </c>
    </row>
    <row r="22" spans="1:16" ht="25.5">
      <c r="A22" s="19" t="s">
        <v>35</v>
      </c>
      <c s="23" t="s">
        <v>23</v>
      </c>
      <c s="23" t="s">
        <v>486</v>
      </c>
      <c s="19" t="s">
        <v>55</v>
      </c>
      <c s="24" t="s">
        <v>487</v>
      </c>
      <c s="25" t="s">
        <v>127</v>
      </c>
      <c s="26">
        <v>0.194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55</v>
      </c>
    </row>
    <row r="24" spans="1:5" ht="63.75">
      <c r="A24" s="30" t="s">
        <v>42</v>
      </c>
      <c r="E24" s="31" t="s">
        <v>662</v>
      </c>
    </row>
    <row r="25" spans="1:5" ht="63.75">
      <c r="A25" t="s">
        <v>44</v>
      </c>
      <c r="E25" s="29" t="s">
        <v>129</v>
      </c>
    </row>
    <row r="26" spans="1:16" ht="12.75">
      <c r="A26" s="19" t="s">
        <v>35</v>
      </c>
      <c s="23" t="s">
        <v>25</v>
      </c>
      <c s="23" t="s">
        <v>498</v>
      </c>
      <c s="19" t="s">
        <v>55</v>
      </c>
      <c s="24" t="s">
        <v>499</v>
      </c>
      <c s="25" t="s">
        <v>127</v>
      </c>
      <c s="26">
        <v>51.401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55</v>
      </c>
    </row>
    <row r="28" spans="1:5" ht="331.5">
      <c r="A28" s="30" t="s">
        <v>42</v>
      </c>
      <c r="E28" s="31" t="s">
        <v>663</v>
      </c>
    </row>
    <row r="29" spans="1:5" ht="318.75">
      <c r="A29" t="s">
        <v>44</v>
      </c>
      <c r="E29" s="29" t="s">
        <v>156</v>
      </c>
    </row>
    <row r="30" spans="1:16" ht="12.75">
      <c r="A30" s="19" t="s">
        <v>35</v>
      </c>
      <c s="23" t="s">
        <v>27</v>
      </c>
      <c s="23" t="s">
        <v>163</v>
      </c>
      <c s="19" t="s">
        <v>55</v>
      </c>
      <c s="24" t="s">
        <v>164</v>
      </c>
      <c s="25" t="s">
        <v>127</v>
      </c>
      <c s="26">
        <v>51.401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55</v>
      </c>
    </row>
    <row r="32" spans="1:5" ht="12.75">
      <c r="A32" s="30" t="s">
        <v>42</v>
      </c>
      <c r="E32" s="31" t="s">
        <v>664</v>
      </c>
    </row>
    <row r="33" spans="1:5" ht="191.25">
      <c r="A33" t="s">
        <v>44</v>
      </c>
      <c r="E33" s="29" t="s">
        <v>166</v>
      </c>
    </row>
    <row r="34" spans="1:16" ht="12.75">
      <c r="A34" s="19" t="s">
        <v>35</v>
      </c>
      <c s="23" t="s">
        <v>59</v>
      </c>
      <c s="23" t="s">
        <v>168</v>
      </c>
      <c s="19" t="s">
        <v>55</v>
      </c>
      <c s="24" t="s">
        <v>169</v>
      </c>
      <c s="25" t="s">
        <v>127</v>
      </c>
      <c s="26">
        <v>19.358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55</v>
      </c>
    </row>
    <row r="36" spans="1:5" ht="216.75">
      <c r="A36" s="30" t="s">
        <v>42</v>
      </c>
      <c r="E36" s="31" t="s">
        <v>665</v>
      </c>
    </row>
    <row r="37" spans="1:5" ht="229.5">
      <c r="A37" t="s">
        <v>44</v>
      </c>
      <c r="E37" s="29" t="s">
        <v>171</v>
      </c>
    </row>
    <row r="38" spans="1:16" ht="12.75">
      <c r="A38" s="19" t="s">
        <v>35</v>
      </c>
      <c s="23" t="s">
        <v>64</v>
      </c>
      <c s="23" t="s">
        <v>666</v>
      </c>
      <c s="19" t="s">
        <v>55</v>
      </c>
      <c s="24" t="s">
        <v>667</v>
      </c>
      <c s="25" t="s">
        <v>127</v>
      </c>
      <c s="26">
        <v>1.44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55</v>
      </c>
    </row>
    <row r="40" spans="1:5" ht="51">
      <c r="A40" s="30" t="s">
        <v>42</v>
      </c>
      <c r="E40" s="31" t="s">
        <v>668</v>
      </c>
    </row>
    <row r="41" spans="1:5" ht="280.5">
      <c r="A41" t="s">
        <v>44</v>
      </c>
      <c r="E41" s="29" t="s">
        <v>669</v>
      </c>
    </row>
    <row r="42" spans="1:18" ht="12.75" customHeight="1">
      <c r="A42" s="5" t="s">
        <v>33</v>
      </c>
      <c s="5"/>
      <c s="35" t="s">
        <v>13</v>
      </c>
      <c s="5"/>
      <c s="21" t="s">
        <v>197</v>
      </c>
      <c s="5"/>
      <c s="5"/>
      <c s="5"/>
      <c s="36">
        <f>0+Q42</f>
      </c>
      <c r="O42">
        <f>0+R42</f>
      </c>
      <c r="Q42">
        <f>0+I43+I47</f>
      </c>
      <c>
        <f>0+O43+O47</f>
      </c>
    </row>
    <row r="43" spans="1:16" ht="12.75">
      <c r="A43" s="19" t="s">
        <v>35</v>
      </c>
      <c s="23" t="s">
        <v>30</v>
      </c>
      <c s="23" t="s">
        <v>504</v>
      </c>
      <c s="19" t="s">
        <v>55</v>
      </c>
      <c s="24" t="s">
        <v>505</v>
      </c>
      <c s="25" t="s">
        <v>127</v>
      </c>
      <c s="26">
        <v>10.809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55</v>
      </c>
    </row>
    <row r="45" spans="1:5" ht="178.5">
      <c r="A45" s="30" t="s">
        <v>42</v>
      </c>
      <c r="E45" s="31" t="s">
        <v>670</v>
      </c>
    </row>
    <row r="46" spans="1:5" ht="369.75">
      <c r="A46" t="s">
        <v>44</v>
      </c>
      <c r="E46" s="29" t="s">
        <v>507</v>
      </c>
    </row>
    <row r="47" spans="1:16" ht="12.75">
      <c r="A47" s="19" t="s">
        <v>35</v>
      </c>
      <c s="23" t="s">
        <v>32</v>
      </c>
      <c s="23" t="s">
        <v>671</v>
      </c>
      <c s="19" t="s">
        <v>55</v>
      </c>
      <c s="24" t="s">
        <v>672</v>
      </c>
      <c s="25" t="s">
        <v>111</v>
      </c>
      <c s="26">
        <v>0.279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55</v>
      </c>
    </row>
    <row r="49" spans="1:5" ht="127.5">
      <c r="A49" s="30" t="s">
        <v>42</v>
      </c>
      <c r="E49" s="31" t="s">
        <v>673</v>
      </c>
    </row>
    <row r="50" spans="1:5" ht="267.75">
      <c r="A50" t="s">
        <v>44</v>
      </c>
      <c r="E50" s="29" t="s">
        <v>674</v>
      </c>
    </row>
    <row r="51" spans="1:18" ht="12.75" customHeight="1">
      <c r="A51" s="5" t="s">
        <v>33</v>
      </c>
      <c s="5"/>
      <c s="35" t="s">
        <v>23</v>
      </c>
      <c s="5"/>
      <c s="21" t="s">
        <v>226</v>
      </c>
      <c s="5"/>
      <c s="5"/>
      <c s="5"/>
      <c s="36">
        <f>0+Q51</f>
      </c>
      <c r="O51">
        <f>0+R51</f>
      </c>
      <c r="Q51">
        <f>0+I52+I56+I60+I64</f>
      </c>
      <c>
        <f>0+O52+O56+O60+O64</f>
      </c>
    </row>
    <row r="52" spans="1:16" ht="12.75">
      <c r="A52" s="19" t="s">
        <v>35</v>
      </c>
      <c s="23" t="s">
        <v>74</v>
      </c>
      <c s="23" t="s">
        <v>508</v>
      </c>
      <c s="19" t="s">
        <v>55</v>
      </c>
      <c s="24" t="s">
        <v>509</v>
      </c>
      <c s="25" t="s">
        <v>127</v>
      </c>
      <c s="26">
        <v>1.818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55</v>
      </c>
    </row>
    <row r="54" spans="1:5" ht="153">
      <c r="A54" s="30" t="s">
        <v>42</v>
      </c>
      <c r="E54" s="31" t="s">
        <v>675</v>
      </c>
    </row>
    <row r="55" spans="1:5" ht="369.75">
      <c r="A55" t="s">
        <v>44</v>
      </c>
      <c r="E55" s="29" t="s">
        <v>322</v>
      </c>
    </row>
    <row r="56" spans="1:16" ht="12.75">
      <c r="A56" s="19" t="s">
        <v>35</v>
      </c>
      <c s="23" t="s">
        <v>78</v>
      </c>
      <c s="23" t="s">
        <v>676</v>
      </c>
      <c s="19" t="s">
        <v>55</v>
      </c>
      <c s="24" t="s">
        <v>677</v>
      </c>
      <c s="25" t="s">
        <v>127</v>
      </c>
      <c s="26">
        <v>5.03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55</v>
      </c>
    </row>
    <row r="58" spans="1:5" ht="153">
      <c r="A58" s="30" t="s">
        <v>42</v>
      </c>
      <c r="E58" s="31" t="s">
        <v>678</v>
      </c>
    </row>
    <row r="59" spans="1:5" ht="369.75">
      <c r="A59" t="s">
        <v>44</v>
      </c>
      <c r="E59" s="29" t="s">
        <v>322</v>
      </c>
    </row>
    <row r="60" spans="1:16" ht="12.75">
      <c r="A60" s="19" t="s">
        <v>35</v>
      </c>
      <c s="23" t="s">
        <v>85</v>
      </c>
      <c s="23" t="s">
        <v>232</v>
      </c>
      <c s="19" t="s">
        <v>55</v>
      </c>
      <c s="24" t="s">
        <v>233</v>
      </c>
      <c s="25" t="s">
        <v>127</v>
      </c>
      <c s="26">
        <v>5.554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55</v>
      </c>
    </row>
    <row r="62" spans="1:5" ht="178.5">
      <c r="A62" s="30" t="s">
        <v>42</v>
      </c>
      <c r="E62" s="31" t="s">
        <v>679</v>
      </c>
    </row>
    <row r="63" spans="1:5" ht="38.25">
      <c r="A63" t="s">
        <v>44</v>
      </c>
      <c r="E63" s="29" t="s">
        <v>217</v>
      </c>
    </row>
    <row r="64" spans="1:16" ht="12.75">
      <c r="A64" s="19" t="s">
        <v>35</v>
      </c>
      <c s="23" t="s">
        <v>105</v>
      </c>
      <c s="23" t="s">
        <v>512</v>
      </c>
      <c s="19" t="s">
        <v>55</v>
      </c>
      <c s="24" t="s">
        <v>513</v>
      </c>
      <c s="25" t="s">
        <v>127</v>
      </c>
      <c s="26">
        <v>3.51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55</v>
      </c>
    </row>
    <row r="66" spans="1:5" ht="63.75">
      <c r="A66" s="30" t="s">
        <v>42</v>
      </c>
      <c r="E66" s="31" t="s">
        <v>680</v>
      </c>
    </row>
    <row r="67" spans="1:5" ht="102">
      <c r="A67" t="s">
        <v>44</v>
      </c>
      <c r="E67" s="29" t="s">
        <v>515</v>
      </c>
    </row>
    <row r="68" spans="1:18" ht="12.75" customHeight="1">
      <c r="A68" s="5" t="s">
        <v>33</v>
      </c>
      <c s="5"/>
      <c s="35" t="s">
        <v>25</v>
      </c>
      <c s="5"/>
      <c s="21" t="s">
        <v>235</v>
      </c>
      <c s="5"/>
      <c s="5"/>
      <c s="5"/>
      <c s="36">
        <f>0+Q68</f>
      </c>
      <c r="O68">
        <f>0+R68</f>
      </c>
      <c r="Q68">
        <f>0+I69</f>
      </c>
      <c>
        <f>0+O69</f>
      </c>
    </row>
    <row r="69" spans="1:16" ht="12.75">
      <c r="A69" s="19" t="s">
        <v>35</v>
      </c>
      <c s="23" t="s">
        <v>167</v>
      </c>
      <c s="23" t="s">
        <v>516</v>
      </c>
      <c s="19" t="s">
        <v>55</v>
      </c>
      <c s="24" t="s">
        <v>517</v>
      </c>
      <c s="25" t="s">
        <v>127</v>
      </c>
      <c s="26">
        <v>1.956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55</v>
      </c>
    </row>
    <row r="71" spans="1:5" ht="216.75">
      <c r="A71" s="30" t="s">
        <v>42</v>
      </c>
      <c r="E71" s="31" t="s">
        <v>681</v>
      </c>
    </row>
    <row r="72" spans="1:5" ht="127.5">
      <c r="A72" t="s">
        <v>44</v>
      </c>
      <c r="E72" s="29" t="s">
        <v>249</v>
      </c>
    </row>
    <row r="73" spans="1:18" ht="12.75" customHeight="1">
      <c r="A73" s="5" t="s">
        <v>33</v>
      </c>
      <c s="5"/>
      <c s="35" t="s">
        <v>59</v>
      </c>
      <c s="5"/>
      <c s="21" t="s">
        <v>519</v>
      </c>
      <c s="5"/>
      <c s="5"/>
      <c s="5"/>
      <c s="36">
        <f>0+Q73</f>
      </c>
      <c r="O73">
        <f>0+R73</f>
      </c>
      <c r="Q73">
        <f>0+I74+I78</f>
      </c>
      <c>
        <f>0+O74+O78</f>
      </c>
    </row>
    <row r="74" spans="1:16" ht="25.5">
      <c r="A74" s="19" t="s">
        <v>35</v>
      </c>
      <c s="23" t="s">
        <v>172</v>
      </c>
      <c s="23" t="s">
        <v>520</v>
      </c>
      <c s="19" t="s">
        <v>37</v>
      </c>
      <c s="24" t="s">
        <v>521</v>
      </c>
      <c s="25" t="s">
        <v>121</v>
      </c>
      <c s="26">
        <v>19.912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55</v>
      </c>
    </row>
    <row r="76" spans="1:5" ht="102">
      <c r="A76" s="30" t="s">
        <v>42</v>
      </c>
      <c r="E76" s="31" t="s">
        <v>682</v>
      </c>
    </row>
    <row r="77" spans="1:5" ht="191.25">
      <c r="A77" t="s">
        <v>44</v>
      </c>
      <c r="E77" s="29" t="s">
        <v>523</v>
      </c>
    </row>
    <row r="78" spans="1:16" ht="25.5">
      <c r="A78" s="19" t="s">
        <v>35</v>
      </c>
      <c s="23" t="s">
        <v>177</v>
      </c>
      <c s="23" t="s">
        <v>520</v>
      </c>
      <c s="19" t="s">
        <v>46</v>
      </c>
      <c s="24" t="s">
        <v>521</v>
      </c>
      <c s="25" t="s">
        <v>121</v>
      </c>
      <c s="26">
        <v>39.824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55</v>
      </c>
    </row>
    <row r="80" spans="1:5" ht="102">
      <c r="A80" s="30" t="s">
        <v>42</v>
      </c>
      <c r="E80" s="31" t="s">
        <v>683</v>
      </c>
    </row>
    <row r="81" spans="1:5" ht="191.25">
      <c r="A81" t="s">
        <v>44</v>
      </c>
      <c r="E81" s="29" t="s">
        <v>523</v>
      </c>
    </row>
    <row r="82" spans="1:18" ht="12.75" customHeight="1">
      <c r="A82" s="5" t="s">
        <v>33</v>
      </c>
      <c s="5"/>
      <c s="35" t="s">
        <v>64</v>
      </c>
      <c s="5"/>
      <c s="21" t="s">
        <v>298</v>
      </c>
      <c s="5"/>
      <c s="5"/>
      <c s="5"/>
      <c s="36">
        <f>0+Q82</f>
      </c>
      <c r="O82">
        <f>0+R82</f>
      </c>
      <c r="Q82">
        <f>0+I83+I87</f>
      </c>
      <c>
        <f>0+O83+O87</f>
      </c>
    </row>
    <row r="83" spans="1:16" ht="12.75">
      <c r="A83" s="19" t="s">
        <v>35</v>
      </c>
      <c s="23" t="s">
        <v>188</v>
      </c>
      <c s="23" t="s">
        <v>684</v>
      </c>
      <c s="19" t="s">
        <v>475</v>
      </c>
      <c s="24" t="s">
        <v>685</v>
      </c>
      <c s="25" t="s">
        <v>81</v>
      </c>
      <c s="26">
        <v>2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55</v>
      </c>
    </row>
    <row r="85" spans="1:5" ht="51">
      <c r="A85" s="30" t="s">
        <v>42</v>
      </c>
      <c r="E85" s="31" t="s">
        <v>686</v>
      </c>
    </row>
    <row r="86" spans="1:5" ht="76.5">
      <c r="A86" t="s">
        <v>44</v>
      </c>
      <c r="E86" s="29" t="s">
        <v>317</v>
      </c>
    </row>
    <row r="87" spans="1:16" ht="12.75">
      <c r="A87" s="19" t="s">
        <v>35</v>
      </c>
      <c s="23" t="s">
        <v>192</v>
      </c>
      <c s="23" t="s">
        <v>319</v>
      </c>
      <c s="19" t="s">
        <v>55</v>
      </c>
      <c s="24" t="s">
        <v>320</v>
      </c>
      <c s="25" t="s">
        <v>127</v>
      </c>
      <c s="26">
        <v>1.834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55</v>
      </c>
    </row>
    <row r="89" spans="1:5" ht="51">
      <c r="A89" s="30" t="s">
        <v>42</v>
      </c>
      <c r="E89" s="31" t="s">
        <v>687</v>
      </c>
    </row>
    <row r="90" spans="1:5" ht="369.75">
      <c r="A90" t="s">
        <v>44</v>
      </c>
      <c r="E90" s="29" t="s">
        <v>322</v>
      </c>
    </row>
    <row r="91" spans="1:18" ht="12.75" customHeight="1">
      <c r="A91" s="5" t="s">
        <v>33</v>
      </c>
      <c s="5"/>
      <c s="35" t="s">
        <v>30</v>
      </c>
      <c s="5"/>
      <c s="21" t="s">
        <v>323</v>
      </c>
      <c s="5"/>
      <c s="5"/>
      <c s="5"/>
      <c s="36">
        <f>0+Q91</f>
      </c>
      <c r="O91">
        <f>0+R91</f>
      </c>
      <c r="Q91">
        <f>0+I92+I96+I100+I104+I108+I112+I116+I120+I124+I128</f>
      </c>
      <c>
        <f>0+O92+O96+O100+O104+O108+O112+O116+O120+O124+O128</f>
      </c>
    </row>
    <row r="92" spans="1:16" ht="12.75">
      <c r="A92" s="19" t="s">
        <v>35</v>
      </c>
      <c s="23" t="s">
        <v>182</v>
      </c>
      <c s="23" t="s">
        <v>688</v>
      </c>
      <c s="19" t="s">
        <v>55</v>
      </c>
      <c s="24" t="s">
        <v>689</v>
      </c>
      <c s="25" t="s">
        <v>39</v>
      </c>
      <c s="26">
        <v>14.5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55</v>
      </c>
    </row>
    <row r="94" spans="1:5" ht="102">
      <c r="A94" s="30" t="s">
        <v>42</v>
      </c>
      <c r="E94" s="31" t="s">
        <v>690</v>
      </c>
    </row>
    <row r="95" spans="1:5" ht="255">
      <c r="A95" t="s">
        <v>44</v>
      </c>
      <c r="E95" s="29" t="s">
        <v>303</v>
      </c>
    </row>
    <row r="96" spans="1:16" ht="12.75">
      <c r="A96" s="19" t="s">
        <v>35</v>
      </c>
      <c s="23" t="s">
        <v>198</v>
      </c>
      <c s="23" t="s">
        <v>525</v>
      </c>
      <c s="19" t="s">
        <v>55</v>
      </c>
      <c s="24" t="s">
        <v>526</v>
      </c>
      <c s="25" t="s">
        <v>39</v>
      </c>
      <c s="26">
        <v>15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55</v>
      </c>
    </row>
    <row r="98" spans="1:5" ht="153">
      <c r="A98" s="30" t="s">
        <v>42</v>
      </c>
      <c r="E98" s="31" t="s">
        <v>691</v>
      </c>
    </row>
    <row r="99" spans="1:5" ht="63.75">
      <c r="A99" t="s">
        <v>44</v>
      </c>
      <c r="E99" s="29" t="s">
        <v>528</v>
      </c>
    </row>
    <row r="100" spans="1:16" ht="12.75">
      <c r="A100" s="19" t="s">
        <v>35</v>
      </c>
      <c s="23" t="s">
        <v>203</v>
      </c>
      <c s="23" t="s">
        <v>529</v>
      </c>
      <c s="19" t="s">
        <v>55</v>
      </c>
      <c s="24" t="s">
        <v>530</v>
      </c>
      <c s="25" t="s">
        <v>39</v>
      </c>
      <c s="26">
        <v>3.2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55</v>
      </c>
    </row>
    <row r="102" spans="1:5" ht="51">
      <c r="A102" s="30" t="s">
        <v>42</v>
      </c>
      <c r="E102" s="31" t="s">
        <v>692</v>
      </c>
    </row>
    <row r="103" spans="1:5" ht="38.25">
      <c r="A103" t="s">
        <v>44</v>
      </c>
      <c r="E103" s="29" t="s">
        <v>328</v>
      </c>
    </row>
    <row r="104" spans="1:16" ht="12.75">
      <c r="A104" s="19" t="s">
        <v>35</v>
      </c>
      <c s="23" t="s">
        <v>208</v>
      </c>
      <c s="23" t="s">
        <v>532</v>
      </c>
      <c s="19" t="s">
        <v>55</v>
      </c>
      <c s="24" t="s">
        <v>533</v>
      </c>
      <c s="25" t="s">
        <v>127</v>
      </c>
      <c s="26">
        <v>7.642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55</v>
      </c>
    </row>
    <row r="106" spans="1:5" ht="140.25">
      <c r="A106" s="30" t="s">
        <v>42</v>
      </c>
      <c r="E106" s="31" t="s">
        <v>693</v>
      </c>
    </row>
    <row r="107" spans="1:5" ht="408">
      <c r="A107" t="s">
        <v>44</v>
      </c>
      <c r="E107" s="29" t="s">
        <v>535</v>
      </c>
    </row>
    <row r="108" spans="1:16" ht="12.75">
      <c r="A108" s="19" t="s">
        <v>35</v>
      </c>
      <c s="23" t="s">
        <v>213</v>
      </c>
      <c s="23" t="s">
        <v>694</v>
      </c>
      <c s="19" t="s">
        <v>55</v>
      </c>
      <c s="24" t="s">
        <v>695</v>
      </c>
      <c s="25" t="s">
        <v>39</v>
      </c>
      <c s="26">
        <v>9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55</v>
      </c>
    </row>
    <row r="110" spans="1:5" ht="51">
      <c r="A110" s="30" t="s">
        <v>42</v>
      </c>
      <c r="E110" s="31" t="s">
        <v>696</v>
      </c>
    </row>
    <row r="111" spans="1:5" ht="63.75">
      <c r="A111" t="s">
        <v>44</v>
      </c>
      <c r="E111" s="29" t="s">
        <v>539</v>
      </c>
    </row>
    <row r="112" spans="1:16" ht="12.75">
      <c r="A112" s="19" t="s">
        <v>35</v>
      </c>
      <c s="23" t="s">
        <v>218</v>
      </c>
      <c s="23" t="s">
        <v>697</v>
      </c>
      <c s="19" t="s">
        <v>55</v>
      </c>
      <c s="24" t="s">
        <v>698</v>
      </c>
      <c s="25" t="s">
        <v>121</v>
      </c>
      <c s="26">
        <v>2.75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55</v>
      </c>
    </row>
    <row r="114" spans="1:5" ht="51">
      <c r="A114" s="30" t="s">
        <v>42</v>
      </c>
      <c r="E114" s="31" t="s">
        <v>699</v>
      </c>
    </row>
    <row r="115" spans="1:5" ht="102">
      <c r="A115" t="s">
        <v>44</v>
      </c>
      <c r="E115" s="29" t="s">
        <v>700</v>
      </c>
    </row>
    <row r="116" spans="1:16" ht="12.75">
      <c r="A116" s="19" t="s">
        <v>35</v>
      </c>
      <c s="23" t="s">
        <v>221</v>
      </c>
      <c s="23" t="s">
        <v>427</v>
      </c>
      <c s="19" t="s">
        <v>55</v>
      </c>
      <c s="24" t="s">
        <v>428</v>
      </c>
      <c s="25" t="s">
        <v>127</v>
      </c>
      <c s="26">
        <v>8.64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55</v>
      </c>
    </row>
    <row r="118" spans="1:5" ht="127.5">
      <c r="A118" s="30" t="s">
        <v>42</v>
      </c>
      <c r="E118" s="31" t="s">
        <v>701</v>
      </c>
    </row>
    <row r="119" spans="1:5" ht="102">
      <c r="A119" t="s">
        <v>44</v>
      </c>
      <c r="E119" s="29" t="s">
        <v>430</v>
      </c>
    </row>
    <row r="120" spans="1:16" ht="12.75">
      <c r="A120" s="19" t="s">
        <v>35</v>
      </c>
      <c s="23" t="s">
        <v>227</v>
      </c>
      <c s="23" t="s">
        <v>431</v>
      </c>
      <c s="19" t="s">
        <v>55</v>
      </c>
      <c s="24" t="s">
        <v>432</v>
      </c>
      <c s="25" t="s">
        <v>39</v>
      </c>
      <c s="26">
        <v>8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55</v>
      </c>
    </row>
    <row r="122" spans="1:5" ht="51">
      <c r="A122" s="30" t="s">
        <v>42</v>
      </c>
      <c r="E122" s="31" t="s">
        <v>702</v>
      </c>
    </row>
    <row r="123" spans="1:5" ht="114.75">
      <c r="A123" t="s">
        <v>44</v>
      </c>
      <c r="E123" s="29" t="s">
        <v>434</v>
      </c>
    </row>
    <row r="124" spans="1:16" ht="12.75">
      <c r="A124" s="19" t="s">
        <v>35</v>
      </c>
      <c s="23" t="s">
        <v>231</v>
      </c>
      <c s="23" t="s">
        <v>703</v>
      </c>
      <c s="19" t="s">
        <v>55</v>
      </c>
      <c s="24" t="s">
        <v>704</v>
      </c>
      <c s="25" t="s">
        <v>39</v>
      </c>
      <c s="26">
        <v>8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55</v>
      </c>
    </row>
    <row r="126" spans="1:5" ht="51">
      <c r="A126" s="30" t="s">
        <v>42</v>
      </c>
      <c r="E126" s="31" t="s">
        <v>705</v>
      </c>
    </row>
    <row r="127" spans="1:5" ht="114.75">
      <c r="A127" t="s">
        <v>44</v>
      </c>
      <c r="E127" s="29" t="s">
        <v>434</v>
      </c>
    </row>
    <row r="128" spans="1:16" ht="12.75">
      <c r="A128" s="19" t="s">
        <v>35</v>
      </c>
      <c s="23" t="s">
        <v>236</v>
      </c>
      <c s="23" t="s">
        <v>479</v>
      </c>
      <c s="19" t="s">
        <v>55</v>
      </c>
      <c s="24" t="s">
        <v>480</v>
      </c>
      <c s="25" t="s">
        <v>81</v>
      </c>
      <c s="26">
        <v>1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55</v>
      </c>
    </row>
    <row r="130" spans="1:5" ht="38.25">
      <c r="A130" s="30" t="s">
        <v>42</v>
      </c>
      <c r="E130" s="31" t="s">
        <v>706</v>
      </c>
    </row>
    <row r="131" spans="1:5" ht="89.25">
      <c r="A131" t="s">
        <v>44</v>
      </c>
      <c r="E131" s="29" t="s">
        <v>481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707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707</v>
      </c>
      <c s="5"/>
      <c s="14" t="s">
        <v>708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323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25.5">
      <c r="A9" s="19" t="s">
        <v>35</v>
      </c>
      <c s="23" t="s">
        <v>19</v>
      </c>
      <c s="23" t="s">
        <v>709</v>
      </c>
      <c s="19" t="s">
        <v>55</v>
      </c>
      <c s="24" t="s">
        <v>710</v>
      </c>
      <c s="25" t="s">
        <v>81</v>
      </c>
      <c s="26">
        <v>291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89.25">
      <c r="A11" s="30" t="s">
        <v>42</v>
      </c>
      <c r="E11" s="31" t="s">
        <v>711</v>
      </c>
    </row>
    <row r="12" spans="1:5" ht="63.75">
      <c r="A12" t="s">
        <v>44</v>
      </c>
      <c r="E12" s="29" t="s">
        <v>712</v>
      </c>
    </row>
    <row r="13" spans="1:16" ht="12.75">
      <c r="A13" s="19" t="s">
        <v>35</v>
      </c>
      <c s="23" t="s">
        <v>13</v>
      </c>
      <c s="23" t="s">
        <v>345</v>
      </c>
      <c s="19" t="s">
        <v>55</v>
      </c>
      <c s="24" t="s">
        <v>346</v>
      </c>
      <c s="25" t="s">
        <v>81</v>
      </c>
      <c s="26">
        <v>291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55</v>
      </c>
    </row>
    <row r="15" spans="1:5" ht="89.25">
      <c r="A15" s="30" t="s">
        <v>42</v>
      </c>
      <c r="E15" s="31" t="s">
        <v>711</v>
      </c>
    </row>
    <row r="16" spans="1:5" ht="25.5">
      <c r="A16" t="s">
        <v>44</v>
      </c>
      <c r="E16" s="29" t="s">
        <v>349</v>
      </c>
    </row>
    <row r="17" spans="1:16" ht="12.75">
      <c r="A17" s="19" t="s">
        <v>35</v>
      </c>
      <c s="23" t="s">
        <v>12</v>
      </c>
      <c s="23" t="s">
        <v>713</v>
      </c>
      <c s="19" t="s">
        <v>55</v>
      </c>
      <c s="24" t="s">
        <v>714</v>
      </c>
      <c s="25" t="s">
        <v>715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55</v>
      </c>
    </row>
    <row r="19" spans="1:5" ht="51">
      <c r="A19" s="30" t="s">
        <v>42</v>
      </c>
      <c r="E19" s="31" t="s">
        <v>716</v>
      </c>
    </row>
    <row r="20" spans="1:5" ht="25.5">
      <c r="A20" t="s">
        <v>44</v>
      </c>
      <c r="E20" s="29" t="s">
        <v>717</v>
      </c>
    </row>
    <row r="21" spans="1:16" ht="12.75">
      <c r="A21" s="19" t="s">
        <v>35</v>
      </c>
      <c s="23" t="s">
        <v>23</v>
      </c>
      <c s="23" t="s">
        <v>718</v>
      </c>
      <c s="19" t="s">
        <v>55</v>
      </c>
      <c s="24" t="s">
        <v>719</v>
      </c>
      <c s="25" t="s">
        <v>81</v>
      </c>
      <c s="26">
        <v>291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55</v>
      </c>
    </row>
    <row r="23" spans="1:5" ht="89.25">
      <c r="A23" s="30" t="s">
        <v>42</v>
      </c>
      <c r="E23" s="31" t="s">
        <v>711</v>
      </c>
    </row>
    <row r="24" spans="1:5" ht="63.75">
      <c r="A24" t="s">
        <v>44</v>
      </c>
      <c r="E24" s="29" t="s">
        <v>720</v>
      </c>
    </row>
    <row r="25" spans="1:16" ht="12.75">
      <c r="A25" s="19" t="s">
        <v>35</v>
      </c>
      <c s="23" t="s">
        <v>25</v>
      </c>
      <c s="23" t="s">
        <v>721</v>
      </c>
      <c s="19" t="s">
        <v>55</v>
      </c>
      <c s="24" t="s">
        <v>722</v>
      </c>
      <c s="25" t="s">
        <v>81</v>
      </c>
      <c s="26">
        <v>291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55</v>
      </c>
    </row>
    <row r="27" spans="1:5" ht="89.25">
      <c r="A27" s="30" t="s">
        <v>42</v>
      </c>
      <c r="E27" s="31" t="s">
        <v>711</v>
      </c>
    </row>
    <row r="28" spans="1:5" ht="25.5">
      <c r="A28" t="s">
        <v>44</v>
      </c>
      <c r="E28" s="29" t="s">
        <v>349</v>
      </c>
    </row>
    <row r="29" spans="1:16" ht="12.75">
      <c r="A29" s="19" t="s">
        <v>35</v>
      </c>
      <c s="23" t="s">
        <v>27</v>
      </c>
      <c s="23" t="s">
        <v>723</v>
      </c>
      <c s="19" t="s">
        <v>55</v>
      </c>
      <c s="24" t="s">
        <v>724</v>
      </c>
      <c s="25" t="s">
        <v>715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55</v>
      </c>
    </row>
    <row r="31" spans="1:5" ht="51">
      <c r="A31" s="30" t="s">
        <v>42</v>
      </c>
      <c r="E31" s="31" t="s">
        <v>725</v>
      </c>
    </row>
    <row r="32" spans="1:5" ht="25.5">
      <c r="A32" t="s">
        <v>44</v>
      </c>
      <c r="E32" s="29" t="s">
        <v>726</v>
      </c>
    </row>
    <row r="33" spans="1:16" ht="12.75">
      <c r="A33" s="19" t="s">
        <v>35</v>
      </c>
      <c s="23" t="s">
        <v>59</v>
      </c>
      <c s="23" t="s">
        <v>727</v>
      </c>
      <c s="19" t="s">
        <v>55</v>
      </c>
      <c s="24" t="s">
        <v>728</v>
      </c>
      <c s="25" t="s">
        <v>81</v>
      </c>
      <c s="26">
        <v>5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55</v>
      </c>
    </row>
    <row r="35" spans="1:5" ht="25.5">
      <c r="A35" s="30" t="s">
        <v>42</v>
      </c>
      <c r="E35" s="31" t="s">
        <v>729</v>
      </c>
    </row>
    <row r="36" spans="1:5" ht="63.75">
      <c r="A36" t="s">
        <v>44</v>
      </c>
      <c r="E36" s="29" t="s">
        <v>730</v>
      </c>
    </row>
    <row r="37" spans="1:16" ht="12.75">
      <c r="A37" s="19" t="s">
        <v>35</v>
      </c>
      <c s="23" t="s">
        <v>64</v>
      </c>
      <c s="23" t="s">
        <v>731</v>
      </c>
      <c s="19" t="s">
        <v>55</v>
      </c>
      <c s="24" t="s">
        <v>732</v>
      </c>
      <c s="25" t="s">
        <v>81</v>
      </c>
      <c s="26">
        <v>5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55</v>
      </c>
    </row>
    <row r="39" spans="1:5" ht="12.75">
      <c r="A39" s="30" t="s">
        <v>42</v>
      </c>
      <c r="E39" s="31" t="s">
        <v>733</v>
      </c>
    </row>
    <row r="40" spans="1:5" ht="25.5">
      <c r="A40" t="s">
        <v>44</v>
      </c>
      <c r="E40" s="29" t="s">
        <v>734</v>
      </c>
    </row>
    <row r="41" spans="1:16" ht="12.75">
      <c r="A41" s="19" t="s">
        <v>35</v>
      </c>
      <c s="23" t="s">
        <v>30</v>
      </c>
      <c s="23" t="s">
        <v>735</v>
      </c>
      <c s="19" t="s">
        <v>55</v>
      </c>
      <c s="24" t="s">
        <v>736</v>
      </c>
      <c s="25" t="s">
        <v>715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55</v>
      </c>
    </row>
    <row r="43" spans="1:5" ht="12.75">
      <c r="A43" s="30" t="s">
        <v>42</v>
      </c>
      <c r="E43" s="31" t="s">
        <v>55</v>
      </c>
    </row>
    <row r="44" spans="1:5" ht="25.5">
      <c r="A44" t="s">
        <v>44</v>
      </c>
      <c r="E44" s="29" t="s">
        <v>737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738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738</v>
      </c>
      <c s="5"/>
      <c s="14" t="s">
        <v>739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323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25.5">
      <c r="A9" s="19" t="s">
        <v>35</v>
      </c>
      <c s="23" t="s">
        <v>19</v>
      </c>
      <c s="23" t="s">
        <v>709</v>
      </c>
      <c s="19" t="s">
        <v>55</v>
      </c>
      <c s="24" t="s">
        <v>710</v>
      </c>
      <c s="25" t="s">
        <v>81</v>
      </c>
      <c s="26">
        <v>291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89.25">
      <c r="A11" s="30" t="s">
        <v>42</v>
      </c>
      <c r="E11" s="31" t="s">
        <v>711</v>
      </c>
    </row>
    <row r="12" spans="1:5" ht="63.75">
      <c r="A12" t="s">
        <v>44</v>
      </c>
      <c r="E12" s="29" t="s">
        <v>712</v>
      </c>
    </row>
    <row r="13" spans="1:16" ht="12.75">
      <c r="A13" s="19" t="s">
        <v>35</v>
      </c>
      <c s="23" t="s">
        <v>13</v>
      </c>
      <c s="23" t="s">
        <v>345</v>
      </c>
      <c s="19" t="s">
        <v>55</v>
      </c>
      <c s="24" t="s">
        <v>346</v>
      </c>
      <c s="25" t="s">
        <v>81</v>
      </c>
      <c s="26">
        <v>291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55</v>
      </c>
    </row>
    <row r="15" spans="1:5" ht="89.25">
      <c r="A15" s="30" t="s">
        <v>42</v>
      </c>
      <c r="E15" s="31" t="s">
        <v>711</v>
      </c>
    </row>
    <row r="16" spans="1:5" ht="25.5">
      <c r="A16" t="s">
        <v>44</v>
      </c>
      <c r="E16" s="29" t="s">
        <v>349</v>
      </c>
    </row>
    <row r="17" spans="1:16" ht="12.75">
      <c r="A17" s="19" t="s">
        <v>35</v>
      </c>
      <c s="23" t="s">
        <v>12</v>
      </c>
      <c s="23" t="s">
        <v>713</v>
      </c>
      <c s="19" t="s">
        <v>55</v>
      </c>
      <c s="24" t="s">
        <v>714</v>
      </c>
      <c s="25" t="s">
        <v>715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55</v>
      </c>
    </row>
    <row r="19" spans="1:5" ht="51">
      <c r="A19" s="30" t="s">
        <v>42</v>
      </c>
      <c r="E19" s="31" t="s">
        <v>740</v>
      </c>
    </row>
    <row r="20" spans="1:5" ht="25.5">
      <c r="A20" t="s">
        <v>44</v>
      </c>
      <c r="E20" s="29" t="s">
        <v>717</v>
      </c>
    </row>
    <row r="21" spans="1:16" ht="12.75">
      <c r="A21" s="19" t="s">
        <v>35</v>
      </c>
      <c s="23" t="s">
        <v>23</v>
      </c>
      <c s="23" t="s">
        <v>718</v>
      </c>
      <c s="19" t="s">
        <v>55</v>
      </c>
      <c s="24" t="s">
        <v>719</v>
      </c>
      <c s="25" t="s">
        <v>81</v>
      </c>
      <c s="26">
        <v>291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55</v>
      </c>
    </row>
    <row r="23" spans="1:5" ht="89.25">
      <c r="A23" s="30" t="s">
        <v>42</v>
      </c>
      <c r="E23" s="31" t="s">
        <v>711</v>
      </c>
    </row>
    <row r="24" spans="1:5" ht="63.75">
      <c r="A24" t="s">
        <v>44</v>
      </c>
      <c r="E24" s="29" t="s">
        <v>720</v>
      </c>
    </row>
    <row r="25" spans="1:16" ht="12.75">
      <c r="A25" s="19" t="s">
        <v>35</v>
      </c>
      <c s="23" t="s">
        <v>25</v>
      </c>
      <c s="23" t="s">
        <v>721</v>
      </c>
      <c s="19" t="s">
        <v>55</v>
      </c>
      <c s="24" t="s">
        <v>722</v>
      </c>
      <c s="25" t="s">
        <v>81</v>
      </c>
      <c s="26">
        <v>291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55</v>
      </c>
    </row>
    <row r="27" spans="1:5" ht="89.25">
      <c r="A27" s="30" t="s">
        <v>42</v>
      </c>
      <c r="E27" s="31" t="s">
        <v>711</v>
      </c>
    </row>
    <row r="28" spans="1:5" ht="25.5">
      <c r="A28" t="s">
        <v>44</v>
      </c>
      <c r="E28" s="29" t="s">
        <v>349</v>
      </c>
    </row>
    <row r="29" spans="1:16" ht="12.75">
      <c r="A29" s="19" t="s">
        <v>35</v>
      </c>
      <c s="23" t="s">
        <v>27</v>
      </c>
      <c s="23" t="s">
        <v>723</v>
      </c>
      <c s="19" t="s">
        <v>55</v>
      </c>
      <c s="24" t="s">
        <v>724</v>
      </c>
      <c s="25" t="s">
        <v>715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55</v>
      </c>
    </row>
    <row r="31" spans="1:5" ht="51">
      <c r="A31" s="30" t="s">
        <v>42</v>
      </c>
      <c r="E31" s="31" t="s">
        <v>741</v>
      </c>
    </row>
    <row r="32" spans="1:5" ht="25.5">
      <c r="A32" t="s">
        <v>44</v>
      </c>
      <c r="E32" s="29" t="s">
        <v>726</v>
      </c>
    </row>
    <row r="33" spans="1:16" ht="12.75">
      <c r="A33" s="19" t="s">
        <v>35</v>
      </c>
      <c s="23" t="s">
        <v>59</v>
      </c>
      <c s="23" t="s">
        <v>727</v>
      </c>
      <c s="19" t="s">
        <v>55</v>
      </c>
      <c s="24" t="s">
        <v>728</v>
      </c>
      <c s="25" t="s">
        <v>81</v>
      </c>
      <c s="26">
        <v>5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55</v>
      </c>
    </row>
    <row r="35" spans="1:5" ht="25.5">
      <c r="A35" s="30" t="s">
        <v>42</v>
      </c>
      <c r="E35" s="31" t="s">
        <v>729</v>
      </c>
    </row>
    <row r="36" spans="1:5" ht="63.75">
      <c r="A36" t="s">
        <v>44</v>
      </c>
      <c r="E36" s="29" t="s">
        <v>730</v>
      </c>
    </row>
    <row r="37" spans="1:16" ht="12.75">
      <c r="A37" s="19" t="s">
        <v>35</v>
      </c>
      <c s="23" t="s">
        <v>64</v>
      </c>
      <c s="23" t="s">
        <v>731</v>
      </c>
      <c s="19" t="s">
        <v>55</v>
      </c>
      <c s="24" t="s">
        <v>732</v>
      </c>
      <c s="25" t="s">
        <v>81</v>
      </c>
      <c s="26">
        <v>5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55</v>
      </c>
    </row>
    <row r="39" spans="1:5" ht="12.75">
      <c r="A39" s="30" t="s">
        <v>42</v>
      </c>
      <c r="E39" s="31" t="s">
        <v>733</v>
      </c>
    </row>
    <row r="40" spans="1:5" ht="25.5">
      <c r="A40" t="s">
        <v>44</v>
      </c>
      <c r="E40" s="29" t="s">
        <v>734</v>
      </c>
    </row>
    <row r="41" spans="1:16" ht="12.75">
      <c r="A41" s="19" t="s">
        <v>35</v>
      </c>
      <c s="23" t="s">
        <v>30</v>
      </c>
      <c s="23" t="s">
        <v>735</v>
      </c>
      <c s="19" t="s">
        <v>55</v>
      </c>
      <c s="24" t="s">
        <v>736</v>
      </c>
      <c s="25" t="s">
        <v>715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55</v>
      </c>
    </row>
    <row r="43" spans="1:5" ht="12.75">
      <c r="A43" s="30" t="s">
        <v>42</v>
      </c>
      <c r="E43" s="31" t="s">
        <v>55</v>
      </c>
    </row>
    <row r="44" spans="1:5" ht="25.5">
      <c r="A44" t="s">
        <v>44</v>
      </c>
      <c r="E44" s="29" t="s">
        <v>737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89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89</v>
      </c>
      <c s="5"/>
      <c s="14" t="s">
        <v>90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100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51">
      <c r="A10" s="28" t="s">
        <v>40</v>
      </c>
      <c r="E10" s="29" t="s">
        <v>91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36</v>
      </c>
      <c s="19" t="s">
        <v>46</v>
      </c>
      <c s="24" t="s">
        <v>38</v>
      </c>
      <c s="25" t="s">
        <v>39</v>
      </c>
      <c s="26">
        <v>100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92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36</v>
      </c>
      <c s="19" t="s">
        <v>48</v>
      </c>
      <c s="24" t="s">
        <v>38</v>
      </c>
      <c s="25" t="s">
        <v>39</v>
      </c>
      <c s="26">
        <v>100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93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36</v>
      </c>
      <c s="19" t="s">
        <v>50</v>
      </c>
      <c s="24" t="s">
        <v>38</v>
      </c>
      <c s="25" t="s">
        <v>39</v>
      </c>
      <c s="26">
        <v>100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94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36</v>
      </c>
      <c s="19" t="s">
        <v>52</v>
      </c>
      <c s="24" t="s">
        <v>38</v>
      </c>
      <c s="25" t="s">
        <v>39</v>
      </c>
      <c s="26">
        <v>100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51">
      <c r="A26" s="28" t="s">
        <v>40</v>
      </c>
      <c r="E26" s="29" t="s">
        <v>95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45</v>
      </c>
    </row>
    <row r="29" spans="1:16" ht="12.75">
      <c r="A29" s="19" t="s">
        <v>35</v>
      </c>
      <c s="23" t="s">
        <v>27</v>
      </c>
      <c s="23" t="s">
        <v>54</v>
      </c>
      <c s="19" t="s">
        <v>55</v>
      </c>
      <c s="24" t="s">
        <v>56</v>
      </c>
      <c s="25" t="s">
        <v>57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96</v>
      </c>
    </row>
    <row r="31" spans="1:5" ht="12.75">
      <c r="A31" s="30" t="s">
        <v>42</v>
      </c>
      <c r="E31" s="31" t="s">
        <v>55</v>
      </c>
    </row>
    <row r="32" spans="1:5" ht="12.75">
      <c r="A32" t="s">
        <v>44</v>
      </c>
      <c r="E32" s="29" t="s">
        <v>55</v>
      </c>
    </row>
    <row r="33" spans="1:16" ht="12.75">
      <c r="A33" s="19" t="s">
        <v>35</v>
      </c>
      <c s="23" t="s">
        <v>59</v>
      </c>
      <c s="23" t="s">
        <v>60</v>
      </c>
      <c s="19" t="s">
        <v>55</v>
      </c>
      <c s="24" t="s">
        <v>61</v>
      </c>
      <c s="25" t="s">
        <v>62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97</v>
      </c>
    </row>
    <row r="35" spans="1:5" ht="12.75">
      <c r="A35" s="30" t="s">
        <v>42</v>
      </c>
      <c r="E35" s="31" t="s">
        <v>55</v>
      </c>
    </row>
    <row r="36" spans="1:5" ht="12.75">
      <c r="A36" t="s">
        <v>44</v>
      </c>
      <c r="E36" s="29" t="s">
        <v>55</v>
      </c>
    </row>
    <row r="37" spans="1:16" ht="12.75">
      <c r="A37" s="19" t="s">
        <v>35</v>
      </c>
      <c s="23" t="s">
        <v>64</v>
      </c>
      <c s="23" t="s">
        <v>65</v>
      </c>
      <c s="19" t="s">
        <v>55</v>
      </c>
      <c s="24" t="s">
        <v>66</v>
      </c>
      <c s="25" t="s">
        <v>62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51">
      <c r="A38" s="28" t="s">
        <v>40</v>
      </c>
      <c r="E38" s="29" t="s">
        <v>98</v>
      </c>
    </row>
    <row r="39" spans="1:5" ht="12.75">
      <c r="A39" s="30" t="s">
        <v>42</v>
      </c>
      <c r="E39" s="31" t="s">
        <v>55</v>
      </c>
    </row>
    <row r="40" spans="1:5" ht="12.75">
      <c r="A40" t="s">
        <v>44</v>
      </c>
      <c r="E40" s="29" t="s">
        <v>55</v>
      </c>
    </row>
    <row r="41" spans="1:16" ht="12.75">
      <c r="A41" s="19" t="s">
        <v>35</v>
      </c>
      <c s="23" t="s">
        <v>30</v>
      </c>
      <c s="23" t="s">
        <v>68</v>
      </c>
      <c s="19" t="s">
        <v>55</v>
      </c>
      <c s="24" t="s">
        <v>69</v>
      </c>
      <c s="25" t="s">
        <v>62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99</v>
      </c>
    </row>
    <row r="43" spans="1:5" ht="12.75">
      <c r="A43" s="30" t="s">
        <v>42</v>
      </c>
      <c r="E43" s="31" t="s">
        <v>55</v>
      </c>
    </row>
    <row r="44" spans="1:5" ht="12.75">
      <c r="A44" t="s">
        <v>44</v>
      </c>
      <c r="E44" s="29" t="s">
        <v>55</v>
      </c>
    </row>
    <row r="45" spans="1:16" ht="12.75">
      <c r="A45" s="19" t="s">
        <v>35</v>
      </c>
      <c s="23" t="s">
        <v>32</v>
      </c>
      <c s="23" t="s">
        <v>100</v>
      </c>
      <c s="19" t="s">
        <v>55</v>
      </c>
      <c s="24" t="s">
        <v>101</v>
      </c>
      <c s="25" t="s">
        <v>81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51">
      <c r="A46" s="28" t="s">
        <v>40</v>
      </c>
      <c r="E46" s="29" t="s">
        <v>102</v>
      </c>
    </row>
    <row r="47" spans="1:5" ht="12.75">
      <c r="A47" s="30" t="s">
        <v>42</v>
      </c>
      <c r="E47" s="31" t="s">
        <v>55</v>
      </c>
    </row>
    <row r="48" spans="1:5" ht="12.75">
      <c r="A48" t="s">
        <v>44</v>
      </c>
      <c r="E48" s="29" t="s">
        <v>55</v>
      </c>
    </row>
    <row r="49" spans="1:16" ht="12.75">
      <c r="A49" s="19" t="s">
        <v>35</v>
      </c>
      <c s="23" t="s">
        <v>74</v>
      </c>
      <c s="23" t="s">
        <v>71</v>
      </c>
      <c s="19" t="s">
        <v>55</v>
      </c>
      <c s="24" t="s">
        <v>72</v>
      </c>
      <c s="25" t="s">
        <v>62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63.75">
      <c r="A50" s="28" t="s">
        <v>40</v>
      </c>
      <c r="E50" s="29" t="s">
        <v>103</v>
      </c>
    </row>
    <row r="51" spans="1:5" ht="12.75">
      <c r="A51" s="30" t="s">
        <v>42</v>
      </c>
      <c r="E51" s="31" t="s">
        <v>55</v>
      </c>
    </row>
    <row r="52" spans="1:5" ht="12.75">
      <c r="A52" t="s">
        <v>44</v>
      </c>
      <c r="E52" s="29" t="s">
        <v>55</v>
      </c>
    </row>
    <row r="53" spans="1:16" ht="12.75">
      <c r="A53" s="19" t="s">
        <v>35</v>
      </c>
      <c s="23" t="s">
        <v>78</v>
      </c>
      <c s="23" t="s">
        <v>75</v>
      </c>
      <c s="19" t="s">
        <v>55</v>
      </c>
      <c s="24" t="s">
        <v>76</v>
      </c>
      <c s="25" t="s">
        <v>62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7.5">
      <c r="A54" s="28" t="s">
        <v>40</v>
      </c>
      <c r="E54" s="29" t="s">
        <v>104</v>
      </c>
    </row>
    <row r="55" spans="1:5" ht="12.75">
      <c r="A55" s="30" t="s">
        <v>42</v>
      </c>
      <c r="E55" s="31" t="s">
        <v>55</v>
      </c>
    </row>
    <row r="56" spans="1:5" ht="12.75">
      <c r="A56" t="s">
        <v>44</v>
      </c>
      <c r="E56" s="29" t="s">
        <v>55</v>
      </c>
    </row>
    <row r="57" spans="1:16" ht="12.75">
      <c r="A57" s="19" t="s">
        <v>35</v>
      </c>
      <c s="23" t="s">
        <v>85</v>
      </c>
      <c s="23" t="s">
        <v>79</v>
      </c>
      <c s="19" t="s">
        <v>55</v>
      </c>
      <c s="24" t="s">
        <v>80</v>
      </c>
      <c s="25" t="s">
        <v>81</v>
      </c>
      <c s="26">
        <v>2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38.25">
      <c r="A58" s="28" t="s">
        <v>40</v>
      </c>
      <c r="E58" s="29" t="s">
        <v>82</v>
      </c>
    </row>
    <row r="59" spans="1:5" ht="12.75">
      <c r="A59" s="30" t="s">
        <v>42</v>
      </c>
      <c r="E59" s="31" t="s">
        <v>83</v>
      </c>
    </row>
    <row r="60" spans="1:5" ht="25.5">
      <c r="A60" t="s">
        <v>44</v>
      </c>
      <c r="E60" s="29" t="s">
        <v>84</v>
      </c>
    </row>
    <row r="61" spans="1:16" ht="12.75">
      <c r="A61" s="19" t="s">
        <v>35</v>
      </c>
      <c s="23" t="s">
        <v>105</v>
      </c>
      <c s="23" t="s">
        <v>86</v>
      </c>
      <c s="19" t="s">
        <v>55</v>
      </c>
      <c s="24" t="s">
        <v>87</v>
      </c>
      <c s="25" t="s">
        <v>62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14.75">
      <c r="A62" s="28" t="s">
        <v>40</v>
      </c>
      <c r="E62" s="29" t="s">
        <v>106</v>
      </c>
    </row>
    <row r="63" spans="1:5" ht="12.75">
      <c r="A63" s="30" t="s">
        <v>42</v>
      </c>
      <c r="E63" s="31" t="s">
        <v>55</v>
      </c>
    </row>
    <row r="64" spans="1:5" ht="12.75">
      <c r="A64" t="s">
        <v>44</v>
      </c>
      <c r="E64" s="29" t="s">
        <v>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0+O8+O17+O90+O115+O124+O177+O198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107</v>
      </c>
      <c s="32">
        <f>0+I8+I17+I90+I115+I124+I177+I198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107</v>
      </c>
      <c s="5"/>
      <c s="14" t="s">
        <v>108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109</v>
      </c>
      <c s="19" t="s">
        <v>55</v>
      </c>
      <c s="24" t="s">
        <v>110</v>
      </c>
      <c s="25" t="s">
        <v>111</v>
      </c>
      <c s="26">
        <v>36034.211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40.25">
      <c r="A11" s="30" t="s">
        <v>42</v>
      </c>
      <c r="E11" s="31" t="s">
        <v>112</v>
      </c>
    </row>
    <row r="12" spans="1:5" ht="140.25">
      <c r="A12" t="s">
        <v>44</v>
      </c>
      <c r="E12" s="29" t="s">
        <v>113</v>
      </c>
    </row>
    <row r="13" spans="1:16" ht="25.5">
      <c r="A13" s="19" t="s">
        <v>35</v>
      </c>
      <c s="23" t="s">
        <v>13</v>
      </c>
      <c s="23" t="s">
        <v>114</v>
      </c>
      <c s="19" t="s">
        <v>55</v>
      </c>
      <c s="24" t="s">
        <v>115</v>
      </c>
      <c s="25" t="s">
        <v>111</v>
      </c>
      <c s="26">
        <v>44.27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116</v>
      </c>
    </row>
    <row r="15" spans="1:5" ht="12.75">
      <c r="A15" s="30" t="s">
        <v>42</v>
      </c>
      <c r="E15" s="31" t="s">
        <v>117</v>
      </c>
    </row>
    <row r="16" spans="1:5" ht="140.25">
      <c r="A16" t="s">
        <v>44</v>
      </c>
      <c r="E16" s="29" t="s">
        <v>113</v>
      </c>
    </row>
    <row r="17" spans="1:18" ht="12.75" customHeight="1">
      <c r="A17" s="5" t="s">
        <v>33</v>
      </c>
      <c s="5"/>
      <c s="35" t="s">
        <v>19</v>
      </c>
      <c s="5"/>
      <c s="21" t="s">
        <v>118</v>
      </c>
      <c s="5"/>
      <c s="5"/>
      <c s="5"/>
      <c s="36">
        <f>0+Q17</f>
      </c>
      <c r="O17">
        <f>0+R17</f>
      </c>
      <c r="Q17">
        <f>0+I18+I22+I26+I30+I34+I38+I42+I46+I50+I54+I58+I62+I66+I70+I74+I78+I82+I86</f>
      </c>
      <c>
        <f>0+O18+O22+O26+O30+O34+O38+O42+O46+O50+O54+O58+O62+O66+O70+O74+O78+O82+O86</f>
      </c>
    </row>
    <row r="18" spans="1:16" ht="12.75">
      <c r="A18" s="19" t="s">
        <v>35</v>
      </c>
      <c s="23" t="s">
        <v>12</v>
      </c>
      <c s="23" t="s">
        <v>119</v>
      </c>
      <c s="19" t="s">
        <v>55</v>
      </c>
      <c s="24" t="s">
        <v>120</v>
      </c>
      <c s="25" t="s">
        <v>121</v>
      </c>
      <c s="26">
        <v>48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122</v>
      </c>
    </row>
    <row r="20" spans="1:5" ht="38.25">
      <c r="A20" s="30" t="s">
        <v>42</v>
      </c>
      <c r="E20" s="31" t="s">
        <v>123</v>
      </c>
    </row>
    <row r="21" spans="1:5" ht="38.25">
      <c r="A21" t="s">
        <v>44</v>
      </c>
      <c r="E21" s="29" t="s">
        <v>124</v>
      </c>
    </row>
    <row r="22" spans="1:16" ht="12.75">
      <c r="A22" s="19" t="s">
        <v>35</v>
      </c>
      <c s="23" t="s">
        <v>23</v>
      </c>
      <c s="23" t="s">
        <v>125</v>
      </c>
      <c s="19" t="s">
        <v>55</v>
      </c>
      <c s="24" t="s">
        <v>126</v>
      </c>
      <c s="25" t="s">
        <v>127</v>
      </c>
      <c s="26">
        <v>5743.79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55</v>
      </c>
    </row>
    <row r="24" spans="1:5" ht="204">
      <c r="A24" s="30" t="s">
        <v>42</v>
      </c>
      <c r="E24" s="31" t="s">
        <v>128</v>
      </c>
    </row>
    <row r="25" spans="1:5" ht="63.75">
      <c r="A25" t="s">
        <v>44</v>
      </c>
      <c r="E25" s="29" t="s">
        <v>129</v>
      </c>
    </row>
    <row r="26" spans="1:16" ht="12.75">
      <c r="A26" s="19" t="s">
        <v>35</v>
      </c>
      <c s="23" t="s">
        <v>25</v>
      </c>
      <c s="23" t="s">
        <v>130</v>
      </c>
      <c s="19" t="s">
        <v>55</v>
      </c>
      <c s="24" t="s">
        <v>131</v>
      </c>
      <c s="25" t="s">
        <v>127</v>
      </c>
      <c s="26">
        <v>824.425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132</v>
      </c>
    </row>
    <row r="28" spans="1:5" ht="51">
      <c r="A28" s="30" t="s">
        <v>42</v>
      </c>
      <c r="E28" s="31" t="s">
        <v>133</v>
      </c>
    </row>
    <row r="29" spans="1:5" ht="63.75">
      <c r="A29" t="s">
        <v>44</v>
      </c>
      <c r="E29" s="29" t="s">
        <v>134</v>
      </c>
    </row>
    <row r="30" spans="1:16" ht="12.75">
      <c r="A30" s="19" t="s">
        <v>35</v>
      </c>
      <c s="23" t="s">
        <v>27</v>
      </c>
      <c s="23" t="s">
        <v>135</v>
      </c>
      <c s="19" t="s">
        <v>55</v>
      </c>
      <c s="24" t="s">
        <v>136</v>
      </c>
      <c s="25" t="s">
        <v>39</v>
      </c>
      <c s="26">
        <v>160.4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55</v>
      </c>
    </row>
    <row r="32" spans="1:5" ht="25.5">
      <c r="A32" s="30" t="s">
        <v>42</v>
      </c>
      <c r="E32" s="31" t="s">
        <v>137</v>
      </c>
    </row>
    <row r="33" spans="1:5" ht="63.75">
      <c r="A33" t="s">
        <v>44</v>
      </c>
      <c r="E33" s="29" t="s">
        <v>129</v>
      </c>
    </row>
    <row r="34" spans="1:16" ht="12.75">
      <c r="A34" s="19" t="s">
        <v>35</v>
      </c>
      <c s="23" t="s">
        <v>59</v>
      </c>
      <c s="23" t="s">
        <v>138</v>
      </c>
      <c s="19" t="s">
        <v>55</v>
      </c>
      <c s="24" t="s">
        <v>139</v>
      </c>
      <c s="25" t="s">
        <v>127</v>
      </c>
      <c s="26">
        <v>3089.217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140</v>
      </c>
    </row>
    <row r="36" spans="1:5" ht="293.25">
      <c r="A36" s="30" t="s">
        <v>42</v>
      </c>
      <c r="E36" s="31" t="s">
        <v>141</v>
      </c>
    </row>
    <row r="37" spans="1:5" ht="63.75">
      <c r="A37" t="s">
        <v>44</v>
      </c>
      <c r="E37" s="29" t="s">
        <v>129</v>
      </c>
    </row>
    <row r="38" spans="1:16" ht="12.75">
      <c r="A38" s="19" t="s">
        <v>35</v>
      </c>
      <c s="23" t="s">
        <v>64</v>
      </c>
      <c s="23" t="s">
        <v>142</v>
      </c>
      <c s="19" t="s">
        <v>55</v>
      </c>
      <c s="24" t="s">
        <v>143</v>
      </c>
      <c s="25" t="s">
        <v>127</v>
      </c>
      <c s="26">
        <v>10162.749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55</v>
      </c>
    </row>
    <row r="40" spans="1:5" ht="216.75">
      <c r="A40" s="30" t="s">
        <v>42</v>
      </c>
      <c r="E40" s="31" t="s">
        <v>144</v>
      </c>
    </row>
    <row r="41" spans="1:5" ht="369.75">
      <c r="A41" t="s">
        <v>44</v>
      </c>
      <c r="E41" s="29" t="s">
        <v>145</v>
      </c>
    </row>
    <row r="42" spans="1:16" ht="12.75">
      <c r="A42" s="19" t="s">
        <v>35</v>
      </c>
      <c s="23" t="s">
        <v>30</v>
      </c>
      <c s="23" t="s">
        <v>146</v>
      </c>
      <c s="19" t="s">
        <v>55</v>
      </c>
      <c s="24" t="s">
        <v>147</v>
      </c>
      <c s="25" t="s">
        <v>127</v>
      </c>
      <c s="26">
        <v>714.1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55</v>
      </c>
    </row>
    <row r="44" spans="1:5" ht="38.25">
      <c r="A44" s="30" t="s">
        <v>42</v>
      </c>
      <c r="E44" s="31" t="s">
        <v>148</v>
      </c>
    </row>
    <row r="45" spans="1:5" ht="63.75">
      <c r="A45" t="s">
        <v>44</v>
      </c>
      <c r="E45" s="29" t="s">
        <v>149</v>
      </c>
    </row>
    <row r="46" spans="1:16" ht="12.75">
      <c r="A46" s="19" t="s">
        <v>35</v>
      </c>
      <c s="23" t="s">
        <v>32</v>
      </c>
      <c s="23" t="s">
        <v>150</v>
      </c>
      <c s="19" t="s">
        <v>55</v>
      </c>
      <c s="24" t="s">
        <v>151</v>
      </c>
      <c s="25" t="s">
        <v>39</v>
      </c>
      <c s="26">
        <v>6418.85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55</v>
      </c>
    </row>
    <row r="48" spans="1:5" ht="76.5">
      <c r="A48" s="30" t="s">
        <v>42</v>
      </c>
      <c r="E48" s="31" t="s">
        <v>152</v>
      </c>
    </row>
    <row r="49" spans="1:5" ht="63.75">
      <c r="A49" t="s">
        <v>44</v>
      </c>
      <c r="E49" s="29" t="s">
        <v>149</v>
      </c>
    </row>
    <row r="50" spans="1:16" ht="12.75">
      <c r="A50" s="19" t="s">
        <v>35</v>
      </c>
      <c s="23" t="s">
        <v>74</v>
      </c>
      <c s="23" t="s">
        <v>153</v>
      </c>
      <c s="19" t="s">
        <v>55</v>
      </c>
      <c s="24" t="s">
        <v>154</v>
      </c>
      <c s="25" t="s">
        <v>127</v>
      </c>
      <c s="26">
        <v>27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55</v>
      </c>
    </row>
    <row r="52" spans="1:5" ht="25.5">
      <c r="A52" s="30" t="s">
        <v>42</v>
      </c>
      <c r="E52" s="31" t="s">
        <v>155</v>
      </c>
    </row>
    <row r="53" spans="1:5" ht="318.75">
      <c r="A53" t="s">
        <v>44</v>
      </c>
      <c r="E53" s="29" t="s">
        <v>156</v>
      </c>
    </row>
    <row r="54" spans="1:16" ht="12.75">
      <c r="A54" s="19" t="s">
        <v>35</v>
      </c>
      <c s="23" t="s">
        <v>78</v>
      </c>
      <c s="23" t="s">
        <v>157</v>
      </c>
      <c s="19" t="s">
        <v>55</v>
      </c>
      <c s="24" t="s">
        <v>158</v>
      </c>
      <c s="25" t="s">
        <v>127</v>
      </c>
      <c s="26">
        <v>233.88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55</v>
      </c>
    </row>
    <row r="56" spans="1:5" ht="153">
      <c r="A56" s="30" t="s">
        <v>42</v>
      </c>
      <c r="E56" s="31" t="s">
        <v>159</v>
      </c>
    </row>
    <row r="57" spans="1:5" ht="318.75">
      <c r="A57" t="s">
        <v>44</v>
      </c>
      <c r="E57" s="29" t="s">
        <v>156</v>
      </c>
    </row>
    <row r="58" spans="1:16" ht="12.75">
      <c r="A58" s="19" t="s">
        <v>35</v>
      </c>
      <c s="23" t="s">
        <v>85</v>
      </c>
      <c s="23" t="s">
        <v>160</v>
      </c>
      <c s="19" t="s">
        <v>55</v>
      </c>
      <c s="24" t="s">
        <v>161</v>
      </c>
      <c s="25" t="s">
        <v>127</v>
      </c>
      <c s="26">
        <v>27.5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55</v>
      </c>
    </row>
    <row r="60" spans="1:5" ht="25.5">
      <c r="A60" s="30" t="s">
        <v>42</v>
      </c>
      <c r="E60" s="31" t="s">
        <v>162</v>
      </c>
    </row>
    <row r="61" spans="1:5" ht="318.75">
      <c r="A61" t="s">
        <v>44</v>
      </c>
      <c r="E61" s="29" t="s">
        <v>156</v>
      </c>
    </row>
    <row r="62" spans="1:16" ht="12.75">
      <c r="A62" s="19" t="s">
        <v>35</v>
      </c>
      <c s="23" t="s">
        <v>105</v>
      </c>
      <c s="23" t="s">
        <v>163</v>
      </c>
      <c s="19" t="s">
        <v>55</v>
      </c>
      <c s="24" t="s">
        <v>164</v>
      </c>
      <c s="25" t="s">
        <v>127</v>
      </c>
      <c s="26">
        <v>10451.129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55</v>
      </c>
    </row>
    <row r="64" spans="1:5" ht="76.5">
      <c r="A64" s="30" t="s">
        <v>42</v>
      </c>
      <c r="E64" s="31" t="s">
        <v>165</v>
      </c>
    </row>
    <row r="65" spans="1:5" ht="191.25">
      <c r="A65" t="s">
        <v>44</v>
      </c>
      <c r="E65" s="29" t="s">
        <v>166</v>
      </c>
    </row>
    <row r="66" spans="1:16" ht="12.75">
      <c r="A66" s="19" t="s">
        <v>35</v>
      </c>
      <c s="23" t="s">
        <v>167</v>
      </c>
      <c s="23" t="s">
        <v>168</v>
      </c>
      <c s="19" t="s">
        <v>55</v>
      </c>
      <c s="24" t="s">
        <v>169</v>
      </c>
      <c s="25" t="s">
        <v>127</v>
      </c>
      <c s="26">
        <v>144.21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55</v>
      </c>
    </row>
    <row r="68" spans="1:5" ht="153">
      <c r="A68" s="30" t="s">
        <v>42</v>
      </c>
      <c r="E68" s="31" t="s">
        <v>170</v>
      </c>
    </row>
    <row r="69" spans="1:5" ht="229.5">
      <c r="A69" t="s">
        <v>44</v>
      </c>
      <c r="E69" s="29" t="s">
        <v>171</v>
      </c>
    </row>
    <row r="70" spans="1:16" ht="12.75">
      <c r="A70" s="19" t="s">
        <v>35</v>
      </c>
      <c s="23" t="s">
        <v>172</v>
      </c>
      <c s="23" t="s">
        <v>173</v>
      </c>
      <c s="19" t="s">
        <v>55</v>
      </c>
      <c s="24" t="s">
        <v>174</v>
      </c>
      <c s="25" t="s">
        <v>127</v>
      </c>
      <c s="26">
        <v>36.84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55</v>
      </c>
    </row>
    <row r="72" spans="1:5" ht="114.75">
      <c r="A72" s="30" t="s">
        <v>42</v>
      </c>
      <c r="E72" s="31" t="s">
        <v>175</v>
      </c>
    </row>
    <row r="73" spans="1:5" ht="293.25">
      <c r="A73" t="s">
        <v>44</v>
      </c>
      <c r="E73" s="29" t="s">
        <v>176</v>
      </c>
    </row>
    <row r="74" spans="1:16" ht="12.75">
      <c r="A74" s="19" t="s">
        <v>35</v>
      </c>
      <c s="23" t="s">
        <v>177</v>
      </c>
      <c s="23" t="s">
        <v>178</v>
      </c>
      <c s="19" t="s">
        <v>55</v>
      </c>
      <c s="24" t="s">
        <v>179</v>
      </c>
      <c s="25" t="s">
        <v>121</v>
      </c>
      <c s="26">
        <v>20478.06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55</v>
      </c>
    </row>
    <row r="76" spans="1:5" ht="127.5">
      <c r="A76" s="30" t="s">
        <v>42</v>
      </c>
      <c r="E76" s="31" t="s">
        <v>180</v>
      </c>
    </row>
    <row r="77" spans="1:5" ht="25.5">
      <c r="A77" t="s">
        <v>44</v>
      </c>
      <c r="E77" s="29" t="s">
        <v>181</v>
      </c>
    </row>
    <row r="78" spans="1:16" ht="12.75">
      <c r="A78" s="19" t="s">
        <v>35</v>
      </c>
      <c s="23" t="s">
        <v>182</v>
      </c>
      <c s="23" t="s">
        <v>183</v>
      </c>
      <c s="19" t="s">
        <v>55</v>
      </c>
      <c s="24" t="s">
        <v>184</v>
      </c>
      <c s="25" t="s">
        <v>121</v>
      </c>
      <c s="26">
        <v>6926.95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185</v>
      </c>
    </row>
    <row r="80" spans="1:5" ht="127.5">
      <c r="A80" s="30" t="s">
        <v>42</v>
      </c>
      <c r="E80" s="31" t="s">
        <v>186</v>
      </c>
    </row>
    <row r="81" spans="1:5" ht="38.25">
      <c r="A81" t="s">
        <v>44</v>
      </c>
      <c r="E81" s="29" t="s">
        <v>187</v>
      </c>
    </row>
    <row r="82" spans="1:16" ht="12.75">
      <c r="A82" s="19" t="s">
        <v>35</v>
      </c>
      <c s="23" t="s">
        <v>188</v>
      </c>
      <c s="23" t="s">
        <v>189</v>
      </c>
      <c s="19" t="s">
        <v>55</v>
      </c>
      <c s="24" t="s">
        <v>190</v>
      </c>
      <c s="25" t="s">
        <v>121</v>
      </c>
      <c s="26">
        <v>6926.95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55</v>
      </c>
    </row>
    <row r="84" spans="1:5" ht="127.5">
      <c r="A84" s="30" t="s">
        <v>42</v>
      </c>
      <c r="E84" s="31" t="s">
        <v>186</v>
      </c>
    </row>
    <row r="85" spans="1:5" ht="25.5">
      <c r="A85" t="s">
        <v>44</v>
      </c>
      <c r="E85" s="29" t="s">
        <v>191</v>
      </c>
    </row>
    <row r="86" spans="1:16" ht="12.75">
      <c r="A86" s="19" t="s">
        <v>35</v>
      </c>
      <c s="23" t="s">
        <v>192</v>
      </c>
      <c s="23" t="s">
        <v>193</v>
      </c>
      <c s="19" t="s">
        <v>55</v>
      </c>
      <c s="24" t="s">
        <v>194</v>
      </c>
      <c s="25" t="s">
        <v>121</v>
      </c>
      <c s="26">
        <v>88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55</v>
      </c>
    </row>
    <row r="88" spans="1:5" ht="38.25">
      <c r="A88" s="30" t="s">
        <v>42</v>
      </c>
      <c r="E88" s="31" t="s">
        <v>195</v>
      </c>
    </row>
    <row r="89" spans="1:5" ht="38.25">
      <c r="A89" t="s">
        <v>44</v>
      </c>
      <c r="E89" s="29" t="s">
        <v>196</v>
      </c>
    </row>
    <row r="90" spans="1:18" ht="12.75" customHeight="1">
      <c r="A90" s="5" t="s">
        <v>33</v>
      </c>
      <c s="5"/>
      <c s="35" t="s">
        <v>13</v>
      </c>
      <c s="5"/>
      <c s="21" t="s">
        <v>197</v>
      </c>
      <c s="5"/>
      <c s="5"/>
      <c s="5"/>
      <c s="36">
        <f>0+Q90</f>
      </c>
      <c r="O90">
        <f>0+R90</f>
      </c>
      <c r="Q90">
        <f>0+I91+I95+I99+I103+I107+I111</f>
      </c>
      <c>
        <f>0+O91+O95+O99+O103+O107+O111</f>
      </c>
    </row>
    <row r="91" spans="1:16" ht="12.75">
      <c r="A91" s="19" t="s">
        <v>35</v>
      </c>
      <c s="23" t="s">
        <v>198</v>
      </c>
      <c s="23" t="s">
        <v>199</v>
      </c>
      <c s="19" t="s">
        <v>55</v>
      </c>
      <c s="24" t="s">
        <v>200</v>
      </c>
      <c s="25" t="s">
        <v>39</v>
      </c>
      <c s="26">
        <v>373.1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55</v>
      </c>
    </row>
    <row r="93" spans="1:5" ht="51">
      <c r="A93" s="30" t="s">
        <v>42</v>
      </c>
      <c r="E93" s="31" t="s">
        <v>201</v>
      </c>
    </row>
    <row r="94" spans="1:5" ht="165.75">
      <c r="A94" t="s">
        <v>44</v>
      </c>
      <c r="E94" s="29" t="s">
        <v>202</v>
      </c>
    </row>
    <row r="95" spans="1:16" ht="12.75">
      <c r="A95" s="19" t="s">
        <v>35</v>
      </c>
      <c s="23" t="s">
        <v>203</v>
      </c>
      <c s="23" t="s">
        <v>204</v>
      </c>
      <c s="19" t="s">
        <v>55</v>
      </c>
      <c s="24" t="s">
        <v>205</v>
      </c>
      <c s="25" t="s">
        <v>121</v>
      </c>
      <c s="26">
        <v>649.65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55</v>
      </c>
    </row>
    <row r="97" spans="1:5" ht="102">
      <c r="A97" s="30" t="s">
        <v>42</v>
      </c>
      <c r="E97" s="31" t="s">
        <v>206</v>
      </c>
    </row>
    <row r="98" spans="1:5" ht="51">
      <c r="A98" t="s">
        <v>44</v>
      </c>
      <c r="E98" s="29" t="s">
        <v>207</v>
      </c>
    </row>
    <row r="99" spans="1:16" ht="12.75">
      <c r="A99" s="19" t="s">
        <v>35</v>
      </c>
      <c s="23" t="s">
        <v>208</v>
      </c>
      <c s="23" t="s">
        <v>209</v>
      </c>
      <c s="19" t="s">
        <v>55</v>
      </c>
      <c s="24" t="s">
        <v>210</v>
      </c>
      <c s="25" t="s">
        <v>127</v>
      </c>
      <c s="26">
        <v>6329.4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55</v>
      </c>
    </row>
    <row r="101" spans="1:5" ht="165.75">
      <c r="A101" s="30" t="s">
        <v>42</v>
      </c>
      <c r="E101" s="31" t="s">
        <v>211</v>
      </c>
    </row>
    <row r="102" spans="1:5" ht="38.25">
      <c r="A102" t="s">
        <v>44</v>
      </c>
      <c r="E102" s="29" t="s">
        <v>212</v>
      </c>
    </row>
    <row r="103" spans="1:16" ht="12.75">
      <c r="A103" s="19" t="s">
        <v>35</v>
      </c>
      <c s="23" t="s">
        <v>213</v>
      </c>
      <c s="23" t="s">
        <v>214</v>
      </c>
      <c s="19" t="s">
        <v>37</v>
      </c>
      <c s="24" t="s">
        <v>215</v>
      </c>
      <c s="25" t="s">
        <v>127</v>
      </c>
      <c s="26">
        <v>119.056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55</v>
      </c>
    </row>
    <row r="105" spans="1:5" ht="153">
      <c r="A105" s="30" t="s">
        <v>42</v>
      </c>
      <c r="E105" s="31" t="s">
        <v>216</v>
      </c>
    </row>
    <row r="106" spans="1:5" ht="38.25">
      <c r="A106" t="s">
        <v>44</v>
      </c>
      <c r="E106" s="29" t="s">
        <v>217</v>
      </c>
    </row>
    <row r="107" spans="1:16" ht="12.75">
      <c r="A107" s="19" t="s">
        <v>35</v>
      </c>
      <c s="23" t="s">
        <v>218</v>
      </c>
      <c s="23" t="s">
        <v>214</v>
      </c>
      <c s="19" t="s">
        <v>46</v>
      </c>
      <c s="24" t="s">
        <v>215</v>
      </c>
      <c s="25" t="s">
        <v>127</v>
      </c>
      <c s="26">
        <v>838.568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219</v>
      </c>
    </row>
    <row r="109" spans="1:5" ht="165.75">
      <c r="A109" s="30" t="s">
        <v>42</v>
      </c>
      <c r="E109" s="31" t="s">
        <v>220</v>
      </c>
    </row>
    <row r="110" spans="1:5" ht="38.25">
      <c r="A110" t="s">
        <v>44</v>
      </c>
      <c r="E110" s="29" t="s">
        <v>217</v>
      </c>
    </row>
    <row r="111" spans="1:16" ht="12.75">
      <c r="A111" s="19" t="s">
        <v>35</v>
      </c>
      <c s="23" t="s">
        <v>221</v>
      </c>
      <c s="23" t="s">
        <v>222</v>
      </c>
      <c s="19" t="s">
        <v>55</v>
      </c>
      <c s="24" t="s">
        <v>223</v>
      </c>
      <c s="25" t="s">
        <v>121</v>
      </c>
      <c s="26">
        <v>18084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55</v>
      </c>
    </row>
    <row r="113" spans="1:5" ht="153">
      <c r="A113" s="30" t="s">
        <v>42</v>
      </c>
      <c r="E113" s="31" t="s">
        <v>224</v>
      </c>
    </row>
    <row r="114" spans="1:5" ht="102">
      <c r="A114" t="s">
        <v>44</v>
      </c>
      <c r="E114" s="29" t="s">
        <v>225</v>
      </c>
    </row>
    <row r="115" spans="1:18" ht="12.75" customHeight="1">
      <c r="A115" s="5" t="s">
        <v>33</v>
      </c>
      <c s="5"/>
      <c s="35" t="s">
        <v>23</v>
      </c>
      <c s="5"/>
      <c s="21" t="s">
        <v>226</v>
      </c>
      <c s="5"/>
      <c s="5"/>
      <c s="5"/>
      <c s="36">
        <f>0+Q115</f>
      </c>
      <c r="O115">
        <f>0+R115</f>
      </c>
      <c r="Q115">
        <f>0+I116+I120</f>
      </c>
      <c>
        <f>0+O116+O120</f>
      </c>
    </row>
    <row r="116" spans="1:16" ht="12.75">
      <c r="A116" s="19" t="s">
        <v>35</v>
      </c>
      <c s="23" t="s">
        <v>227</v>
      </c>
      <c s="23" t="s">
        <v>228</v>
      </c>
      <c s="19" t="s">
        <v>55</v>
      </c>
      <c s="24" t="s">
        <v>229</v>
      </c>
      <c s="25" t="s">
        <v>127</v>
      </c>
      <c s="26">
        <v>27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55</v>
      </c>
    </row>
    <row r="118" spans="1:5" ht="114.75">
      <c r="A118" s="30" t="s">
        <v>42</v>
      </c>
      <c r="E118" s="31" t="s">
        <v>230</v>
      </c>
    </row>
    <row r="119" spans="1:5" ht="38.25">
      <c r="A119" t="s">
        <v>44</v>
      </c>
      <c r="E119" s="29" t="s">
        <v>217</v>
      </c>
    </row>
    <row r="120" spans="1:16" ht="12.75">
      <c r="A120" s="19" t="s">
        <v>35</v>
      </c>
      <c s="23" t="s">
        <v>231</v>
      </c>
      <c s="23" t="s">
        <v>232</v>
      </c>
      <c s="19" t="s">
        <v>55</v>
      </c>
      <c s="24" t="s">
        <v>233</v>
      </c>
      <c s="25" t="s">
        <v>127</v>
      </c>
      <c s="26">
        <v>12.72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55</v>
      </c>
    </row>
    <row r="122" spans="1:5" ht="114.75">
      <c r="A122" s="30" t="s">
        <v>42</v>
      </c>
      <c r="E122" s="31" t="s">
        <v>234</v>
      </c>
    </row>
    <row r="123" spans="1:5" ht="38.25">
      <c r="A123" t="s">
        <v>44</v>
      </c>
      <c r="E123" s="29" t="s">
        <v>217</v>
      </c>
    </row>
    <row r="124" spans="1:18" ht="12.75" customHeight="1">
      <c r="A124" s="5" t="s">
        <v>33</v>
      </c>
      <c s="5"/>
      <c s="35" t="s">
        <v>25</v>
      </c>
      <c s="5"/>
      <c s="21" t="s">
        <v>235</v>
      </c>
      <c s="5"/>
      <c s="5"/>
      <c s="5"/>
      <c s="36">
        <f>0+Q124</f>
      </c>
      <c r="O124">
        <f>0+R124</f>
      </c>
      <c r="Q124">
        <f>0+I125+I129+I133+I137+I141+I145+I149+I153+I157+I161+I165+I169+I173</f>
      </c>
      <c>
        <f>0+O125+O129+O133+O137+O141+O145+O149+O153+O157+O161+O165+O169+O173</f>
      </c>
    </row>
    <row r="125" spans="1:16" ht="25.5">
      <c r="A125" s="19" t="s">
        <v>35</v>
      </c>
      <c s="23" t="s">
        <v>236</v>
      </c>
      <c s="23" t="s">
        <v>237</v>
      </c>
      <c s="19" t="s">
        <v>55</v>
      </c>
      <c s="24" t="s">
        <v>238</v>
      </c>
      <c s="25" t="s">
        <v>121</v>
      </c>
      <c s="26">
        <v>2331.57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55</v>
      </c>
    </row>
    <row r="127" spans="1:5" ht="102">
      <c r="A127" s="30" t="s">
        <v>42</v>
      </c>
      <c r="E127" s="31" t="s">
        <v>239</v>
      </c>
    </row>
    <row r="128" spans="1:5" ht="51">
      <c r="A128" t="s">
        <v>44</v>
      </c>
      <c r="E128" s="29" t="s">
        <v>240</v>
      </c>
    </row>
    <row r="129" spans="1:16" ht="12.75">
      <c r="A129" s="19" t="s">
        <v>35</v>
      </c>
      <c s="23" t="s">
        <v>241</v>
      </c>
      <c s="23" t="s">
        <v>242</v>
      </c>
      <c s="19" t="s">
        <v>55</v>
      </c>
      <c s="24" t="s">
        <v>243</v>
      </c>
      <c s="25" t="s">
        <v>121</v>
      </c>
      <c s="26">
        <v>36407.873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55</v>
      </c>
    </row>
    <row r="131" spans="1:5" ht="318.75">
      <c r="A131" s="30" t="s">
        <v>42</v>
      </c>
      <c r="E131" s="31" t="s">
        <v>244</v>
      </c>
    </row>
    <row r="132" spans="1:5" ht="51">
      <c r="A132" t="s">
        <v>44</v>
      </c>
      <c r="E132" s="29" t="s">
        <v>240</v>
      </c>
    </row>
    <row r="133" spans="1:16" ht="12.75">
      <c r="A133" s="19" t="s">
        <v>35</v>
      </c>
      <c s="23" t="s">
        <v>245</v>
      </c>
      <c s="23" t="s">
        <v>246</v>
      </c>
      <c s="19" t="s">
        <v>55</v>
      </c>
      <c s="24" t="s">
        <v>247</v>
      </c>
      <c s="25" t="s">
        <v>127</v>
      </c>
      <c s="26">
        <v>2712.6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55</v>
      </c>
    </row>
    <row r="135" spans="1:5" ht="153">
      <c r="A135" s="30" t="s">
        <v>42</v>
      </c>
      <c r="E135" s="31" t="s">
        <v>248</v>
      </c>
    </row>
    <row r="136" spans="1:5" ht="127.5">
      <c r="A136" t="s">
        <v>44</v>
      </c>
      <c r="E136" s="29" t="s">
        <v>249</v>
      </c>
    </row>
    <row r="137" spans="1:16" ht="12.75">
      <c r="A137" s="19" t="s">
        <v>35</v>
      </c>
      <c s="23" t="s">
        <v>250</v>
      </c>
      <c s="23" t="s">
        <v>251</v>
      </c>
      <c s="19" t="s">
        <v>55</v>
      </c>
      <c s="24" t="s">
        <v>252</v>
      </c>
      <c s="25" t="s">
        <v>121</v>
      </c>
      <c s="26">
        <v>4894.45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55</v>
      </c>
    </row>
    <row r="139" spans="1:5" ht="114.75">
      <c r="A139" s="30" t="s">
        <v>42</v>
      </c>
      <c r="E139" s="31" t="s">
        <v>253</v>
      </c>
    </row>
    <row r="140" spans="1:5" ht="38.25">
      <c r="A140" t="s">
        <v>44</v>
      </c>
      <c r="E140" s="29" t="s">
        <v>254</v>
      </c>
    </row>
    <row r="141" spans="1:16" ht="12.75">
      <c r="A141" s="19" t="s">
        <v>35</v>
      </c>
      <c s="23" t="s">
        <v>255</v>
      </c>
      <c s="23" t="s">
        <v>256</v>
      </c>
      <c s="19" t="s">
        <v>55</v>
      </c>
      <c s="24" t="s">
        <v>257</v>
      </c>
      <c s="25" t="s">
        <v>121</v>
      </c>
      <c s="26">
        <v>2331.57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55</v>
      </c>
    </row>
    <row r="143" spans="1:5" ht="89.25">
      <c r="A143" s="30" t="s">
        <v>42</v>
      </c>
      <c r="E143" s="31" t="s">
        <v>258</v>
      </c>
    </row>
    <row r="144" spans="1:5" ht="51">
      <c r="A144" t="s">
        <v>44</v>
      </c>
      <c r="E144" s="29" t="s">
        <v>259</v>
      </c>
    </row>
    <row r="145" spans="1:16" ht="12.75">
      <c r="A145" s="19" t="s">
        <v>35</v>
      </c>
      <c s="23" t="s">
        <v>260</v>
      </c>
      <c s="23" t="s">
        <v>261</v>
      </c>
      <c s="19" t="s">
        <v>55</v>
      </c>
      <c s="24" t="s">
        <v>262</v>
      </c>
      <c s="25" t="s">
        <v>121</v>
      </c>
      <c s="26">
        <v>37043.708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55</v>
      </c>
    </row>
    <row r="147" spans="1:5" ht="204">
      <c r="A147" s="30" t="s">
        <v>42</v>
      </c>
      <c r="E147" s="31" t="s">
        <v>263</v>
      </c>
    </row>
    <row r="148" spans="1:5" ht="51">
      <c r="A148" t="s">
        <v>44</v>
      </c>
      <c r="E148" s="29" t="s">
        <v>259</v>
      </c>
    </row>
    <row r="149" spans="1:16" ht="12.75">
      <c r="A149" s="19" t="s">
        <v>35</v>
      </c>
      <c s="23" t="s">
        <v>264</v>
      </c>
      <c s="23" t="s">
        <v>265</v>
      </c>
      <c s="19" t="s">
        <v>55</v>
      </c>
      <c s="24" t="s">
        <v>266</v>
      </c>
      <c s="25" t="s">
        <v>121</v>
      </c>
      <c s="26">
        <v>21900.95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55</v>
      </c>
    </row>
    <row r="151" spans="1:5" ht="89.25">
      <c r="A151" s="30" t="s">
        <v>42</v>
      </c>
      <c r="E151" s="31" t="s">
        <v>267</v>
      </c>
    </row>
    <row r="152" spans="1:5" ht="51">
      <c r="A152" t="s">
        <v>44</v>
      </c>
      <c r="E152" s="29" t="s">
        <v>259</v>
      </c>
    </row>
    <row r="153" spans="1:16" ht="12.75">
      <c r="A153" s="19" t="s">
        <v>35</v>
      </c>
      <c s="23" t="s">
        <v>268</v>
      </c>
      <c s="23" t="s">
        <v>269</v>
      </c>
      <c s="19" t="s">
        <v>55</v>
      </c>
      <c s="24" t="s">
        <v>270</v>
      </c>
      <c s="25" t="s">
        <v>121</v>
      </c>
      <c s="26">
        <v>13460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55</v>
      </c>
    </row>
    <row r="155" spans="1:5" ht="51">
      <c r="A155" s="30" t="s">
        <v>42</v>
      </c>
      <c r="E155" s="31" t="s">
        <v>271</v>
      </c>
    </row>
    <row r="156" spans="1:5" ht="51">
      <c r="A156" t="s">
        <v>44</v>
      </c>
      <c r="E156" s="29" t="s">
        <v>272</v>
      </c>
    </row>
    <row r="157" spans="1:16" ht="12.75">
      <c r="A157" s="19" t="s">
        <v>35</v>
      </c>
      <c s="23" t="s">
        <v>273</v>
      </c>
      <c s="23" t="s">
        <v>274</v>
      </c>
      <c s="19" t="s">
        <v>55</v>
      </c>
      <c s="24" t="s">
        <v>275</v>
      </c>
      <c s="25" t="s">
        <v>121</v>
      </c>
      <c s="26">
        <v>22530.15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276</v>
      </c>
    </row>
    <row r="159" spans="1:5" ht="153">
      <c r="A159" s="30" t="s">
        <v>42</v>
      </c>
      <c r="E159" s="31" t="s">
        <v>277</v>
      </c>
    </row>
    <row r="160" spans="1:5" ht="140.25">
      <c r="A160" t="s">
        <v>44</v>
      </c>
      <c r="E160" s="29" t="s">
        <v>278</v>
      </c>
    </row>
    <row r="161" spans="1:16" ht="12.75">
      <c r="A161" s="19" t="s">
        <v>35</v>
      </c>
      <c s="23" t="s">
        <v>279</v>
      </c>
      <c s="23" t="s">
        <v>280</v>
      </c>
      <c s="19" t="s">
        <v>55</v>
      </c>
      <c s="24" t="s">
        <v>281</v>
      </c>
      <c s="25" t="s">
        <v>127</v>
      </c>
      <c s="26">
        <v>29.25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25.5">
      <c r="A162" s="28" t="s">
        <v>40</v>
      </c>
      <c r="E162" s="29" t="s">
        <v>282</v>
      </c>
    </row>
    <row r="163" spans="1:5" ht="127.5">
      <c r="A163" s="30" t="s">
        <v>42</v>
      </c>
      <c r="E163" s="31" t="s">
        <v>283</v>
      </c>
    </row>
    <row r="164" spans="1:5" ht="140.25">
      <c r="A164" t="s">
        <v>44</v>
      </c>
      <c r="E164" s="29" t="s">
        <v>278</v>
      </c>
    </row>
    <row r="165" spans="1:16" ht="12.75">
      <c r="A165" s="19" t="s">
        <v>35</v>
      </c>
      <c s="23" t="s">
        <v>284</v>
      </c>
      <c s="23" t="s">
        <v>285</v>
      </c>
      <c s="19" t="s">
        <v>55</v>
      </c>
      <c s="24" t="s">
        <v>286</v>
      </c>
      <c s="25" t="s">
        <v>121</v>
      </c>
      <c s="26">
        <v>23008.574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276</v>
      </c>
    </row>
    <row r="167" spans="1:5" ht="165.75">
      <c r="A167" s="30" t="s">
        <v>42</v>
      </c>
      <c r="E167" s="31" t="s">
        <v>287</v>
      </c>
    </row>
    <row r="168" spans="1:5" ht="140.25">
      <c r="A168" t="s">
        <v>44</v>
      </c>
      <c r="E168" s="29" t="s">
        <v>278</v>
      </c>
    </row>
    <row r="169" spans="1:16" ht="12.75">
      <c r="A169" s="19" t="s">
        <v>35</v>
      </c>
      <c s="23" t="s">
        <v>288</v>
      </c>
      <c s="23" t="s">
        <v>289</v>
      </c>
      <c s="19" t="s">
        <v>55</v>
      </c>
      <c s="24" t="s">
        <v>290</v>
      </c>
      <c s="25" t="s">
        <v>127</v>
      </c>
      <c s="26">
        <v>1906.063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2.75">
      <c r="A170" s="28" t="s">
        <v>40</v>
      </c>
      <c r="E170" s="29" t="s">
        <v>291</v>
      </c>
    </row>
    <row r="171" spans="1:5" ht="204">
      <c r="A171" s="30" t="s">
        <v>42</v>
      </c>
      <c r="E171" s="31" t="s">
        <v>292</v>
      </c>
    </row>
    <row r="172" spans="1:5" ht="140.25">
      <c r="A172" t="s">
        <v>44</v>
      </c>
      <c r="E172" s="29" t="s">
        <v>278</v>
      </c>
    </row>
    <row r="173" spans="1:16" ht="12.75">
      <c r="A173" s="19" t="s">
        <v>35</v>
      </c>
      <c s="23" t="s">
        <v>293</v>
      </c>
      <c s="23" t="s">
        <v>294</v>
      </c>
      <c s="19" t="s">
        <v>55</v>
      </c>
      <c s="24" t="s">
        <v>295</v>
      </c>
      <c s="25" t="s">
        <v>121</v>
      </c>
      <c s="26">
        <v>28.5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40</v>
      </c>
      <c r="E174" s="29" t="s">
        <v>55</v>
      </c>
    </row>
    <row r="175" spans="1:5" ht="38.25">
      <c r="A175" s="30" t="s">
        <v>42</v>
      </c>
      <c r="E175" s="31" t="s">
        <v>296</v>
      </c>
    </row>
    <row r="176" spans="1:5" ht="89.25">
      <c r="A176" t="s">
        <v>44</v>
      </c>
      <c r="E176" s="29" t="s">
        <v>297</v>
      </c>
    </row>
    <row r="177" spans="1:18" ht="12.75" customHeight="1">
      <c r="A177" s="5" t="s">
        <v>33</v>
      </c>
      <c s="5"/>
      <c s="35" t="s">
        <v>64</v>
      </c>
      <c s="5"/>
      <c s="21" t="s">
        <v>298</v>
      </c>
      <c s="5"/>
      <c s="5"/>
      <c s="5"/>
      <c s="36">
        <f>0+Q177</f>
      </c>
      <c r="O177">
        <f>0+R177</f>
      </c>
      <c r="Q177">
        <f>0+I178+I182+I186+I190+I194</f>
      </c>
      <c>
        <f>0+O178+O182+O186+O190+O194</f>
      </c>
    </row>
    <row r="178" spans="1:16" ht="12.75">
      <c r="A178" s="19" t="s">
        <v>35</v>
      </c>
      <c s="23" t="s">
        <v>299</v>
      </c>
      <c s="23" t="s">
        <v>300</v>
      </c>
      <c s="19" t="s">
        <v>55</v>
      </c>
      <c s="24" t="s">
        <v>301</v>
      </c>
      <c s="25" t="s">
        <v>39</v>
      </c>
      <c s="26">
        <v>64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55</v>
      </c>
    </row>
    <row r="180" spans="1:5" ht="38.25">
      <c r="A180" s="30" t="s">
        <v>42</v>
      </c>
      <c r="E180" s="31" t="s">
        <v>302</v>
      </c>
    </row>
    <row r="181" spans="1:5" ht="255">
      <c r="A181" t="s">
        <v>44</v>
      </c>
      <c r="E181" s="29" t="s">
        <v>303</v>
      </c>
    </row>
    <row r="182" spans="1:16" ht="12.75">
      <c r="A182" s="19" t="s">
        <v>35</v>
      </c>
      <c s="23" t="s">
        <v>304</v>
      </c>
      <c s="23" t="s">
        <v>305</v>
      </c>
      <c s="19" t="s">
        <v>55</v>
      </c>
      <c s="24" t="s">
        <v>306</v>
      </c>
      <c s="25" t="s">
        <v>39</v>
      </c>
      <c s="26">
        <v>31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55</v>
      </c>
    </row>
    <row r="184" spans="1:5" ht="38.25">
      <c r="A184" s="30" t="s">
        <v>42</v>
      </c>
      <c r="E184" s="31" t="s">
        <v>307</v>
      </c>
    </row>
    <row r="185" spans="1:5" ht="255">
      <c r="A185" t="s">
        <v>44</v>
      </c>
      <c r="E185" s="29" t="s">
        <v>303</v>
      </c>
    </row>
    <row r="186" spans="1:16" ht="12.75">
      <c r="A186" s="19" t="s">
        <v>35</v>
      </c>
      <c s="23" t="s">
        <v>308</v>
      </c>
      <c s="23" t="s">
        <v>309</v>
      </c>
      <c s="19" t="s">
        <v>55</v>
      </c>
      <c s="24" t="s">
        <v>310</v>
      </c>
      <c s="25" t="s">
        <v>39</v>
      </c>
      <c s="26">
        <v>22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55</v>
      </c>
    </row>
    <row r="188" spans="1:5" ht="38.25">
      <c r="A188" s="30" t="s">
        <v>42</v>
      </c>
      <c r="E188" s="31" t="s">
        <v>311</v>
      </c>
    </row>
    <row r="189" spans="1:5" ht="242.25">
      <c r="A189" t="s">
        <v>44</v>
      </c>
      <c r="E189" s="29" t="s">
        <v>312</v>
      </c>
    </row>
    <row r="190" spans="1:16" ht="12.75">
      <c r="A190" s="19" t="s">
        <v>35</v>
      </c>
      <c s="23" t="s">
        <v>313</v>
      </c>
      <c s="23" t="s">
        <v>314</v>
      </c>
      <c s="19" t="s">
        <v>55</v>
      </c>
      <c s="24" t="s">
        <v>315</v>
      </c>
      <c s="25" t="s">
        <v>81</v>
      </c>
      <c s="26">
        <v>11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55</v>
      </c>
    </row>
    <row r="192" spans="1:5" ht="38.25">
      <c r="A192" s="30" t="s">
        <v>42</v>
      </c>
      <c r="E192" s="31" t="s">
        <v>316</v>
      </c>
    </row>
    <row r="193" spans="1:5" ht="76.5">
      <c r="A193" t="s">
        <v>44</v>
      </c>
      <c r="E193" s="29" t="s">
        <v>317</v>
      </c>
    </row>
    <row r="194" spans="1:16" ht="12.75">
      <c r="A194" s="19" t="s">
        <v>35</v>
      </c>
      <c s="23" t="s">
        <v>318</v>
      </c>
      <c s="23" t="s">
        <v>319</v>
      </c>
      <c s="19" t="s">
        <v>55</v>
      </c>
      <c s="24" t="s">
        <v>320</v>
      </c>
      <c s="25" t="s">
        <v>127</v>
      </c>
      <c s="26">
        <v>1.65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55</v>
      </c>
    </row>
    <row r="196" spans="1:5" ht="25.5">
      <c r="A196" s="30" t="s">
        <v>42</v>
      </c>
      <c r="E196" s="31" t="s">
        <v>321</v>
      </c>
    </row>
    <row r="197" spans="1:5" ht="369.75">
      <c r="A197" t="s">
        <v>44</v>
      </c>
      <c r="E197" s="29" t="s">
        <v>322</v>
      </c>
    </row>
    <row r="198" spans="1:18" ht="12.75" customHeight="1">
      <c r="A198" s="5" t="s">
        <v>33</v>
      </c>
      <c s="5"/>
      <c s="35" t="s">
        <v>30</v>
      </c>
      <c s="5"/>
      <c s="21" t="s">
        <v>323</v>
      </c>
      <c s="5"/>
      <c s="5"/>
      <c s="5"/>
      <c s="36">
        <f>0+Q198</f>
      </c>
      <c r="O198">
        <f>0+R198</f>
      </c>
      <c r="Q198">
        <f>0+I199+I203+I207+I211+I215+I219+I223+I227+I231+I235+I239+I243+I247+I251+I255</f>
      </c>
      <c>
        <f>0+O199+O203+O207+O211+O215+O219+O223+O227+O231+O235+O239+O243+O247+O251+O255</f>
      </c>
    </row>
    <row r="199" spans="1:16" ht="25.5">
      <c r="A199" s="19" t="s">
        <v>35</v>
      </c>
      <c s="23" t="s">
        <v>324</v>
      </c>
      <c s="23" t="s">
        <v>325</v>
      </c>
      <c s="19" t="s">
        <v>55</v>
      </c>
      <c s="24" t="s">
        <v>326</v>
      </c>
      <c s="25" t="s">
        <v>39</v>
      </c>
      <c s="26">
        <v>28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12.75">
      <c r="A200" s="28" t="s">
        <v>40</v>
      </c>
      <c r="E200" s="29" t="s">
        <v>55</v>
      </c>
    </row>
    <row r="201" spans="1:5" ht="38.25">
      <c r="A201" s="30" t="s">
        <v>42</v>
      </c>
      <c r="E201" s="31" t="s">
        <v>327</v>
      </c>
    </row>
    <row r="202" spans="1:5" ht="38.25">
      <c r="A202" t="s">
        <v>44</v>
      </c>
      <c r="E202" s="29" t="s">
        <v>328</v>
      </c>
    </row>
    <row r="203" spans="1:16" ht="12.75">
      <c r="A203" s="19" t="s">
        <v>35</v>
      </c>
      <c s="23" t="s">
        <v>329</v>
      </c>
      <c s="23" t="s">
        <v>330</v>
      </c>
      <c s="19" t="s">
        <v>55</v>
      </c>
      <c s="24" t="s">
        <v>331</v>
      </c>
      <c s="25" t="s">
        <v>81</v>
      </c>
      <c s="26">
        <v>169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40</v>
      </c>
      <c r="E204" s="29" t="s">
        <v>55</v>
      </c>
    </row>
    <row r="205" spans="1:5" ht="89.25">
      <c r="A205" s="30" t="s">
        <v>42</v>
      </c>
      <c r="E205" s="31" t="s">
        <v>332</v>
      </c>
    </row>
    <row r="206" spans="1:5" ht="51">
      <c r="A206" t="s">
        <v>44</v>
      </c>
      <c r="E206" s="29" t="s">
        <v>333</v>
      </c>
    </row>
    <row r="207" spans="1:16" ht="12.75">
      <c r="A207" s="19" t="s">
        <v>35</v>
      </c>
      <c s="23" t="s">
        <v>334</v>
      </c>
      <c s="23" t="s">
        <v>335</v>
      </c>
      <c s="19" t="s">
        <v>55</v>
      </c>
      <c s="24" t="s">
        <v>336</v>
      </c>
      <c s="25" t="s">
        <v>81</v>
      </c>
      <c s="26">
        <v>132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55</v>
      </c>
    </row>
    <row r="209" spans="1:5" ht="25.5">
      <c r="A209" s="30" t="s">
        <v>42</v>
      </c>
      <c r="E209" s="31" t="s">
        <v>337</v>
      </c>
    </row>
    <row r="210" spans="1:5" ht="25.5">
      <c r="A210" t="s">
        <v>44</v>
      </c>
      <c r="E210" s="29" t="s">
        <v>338</v>
      </c>
    </row>
    <row r="211" spans="1:16" ht="25.5">
      <c r="A211" s="19" t="s">
        <v>35</v>
      </c>
      <c s="23" t="s">
        <v>339</v>
      </c>
      <c s="23" t="s">
        <v>340</v>
      </c>
      <c s="19" t="s">
        <v>55</v>
      </c>
      <c s="24" t="s">
        <v>341</v>
      </c>
      <c s="25" t="s">
        <v>81</v>
      </c>
      <c s="26">
        <v>31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55</v>
      </c>
    </row>
    <row r="213" spans="1:5" ht="267.75">
      <c r="A213" s="30" t="s">
        <v>42</v>
      </c>
      <c r="E213" s="31" t="s">
        <v>342</v>
      </c>
    </row>
    <row r="214" spans="1:5" ht="25.5">
      <c r="A214" t="s">
        <v>44</v>
      </c>
      <c r="E214" s="29" t="s">
        <v>343</v>
      </c>
    </row>
    <row r="215" spans="1:16" ht="12.75">
      <c r="A215" s="19" t="s">
        <v>35</v>
      </c>
      <c s="23" t="s">
        <v>344</v>
      </c>
      <c s="23" t="s">
        <v>345</v>
      </c>
      <c s="19" t="s">
        <v>55</v>
      </c>
      <c s="24" t="s">
        <v>346</v>
      </c>
      <c s="25" t="s">
        <v>81</v>
      </c>
      <c s="26">
        <v>37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347</v>
      </c>
    </row>
    <row r="217" spans="1:5" ht="38.25">
      <c r="A217" s="30" t="s">
        <v>42</v>
      </c>
      <c r="E217" s="31" t="s">
        <v>348</v>
      </c>
    </row>
    <row r="218" spans="1:5" ht="25.5">
      <c r="A218" t="s">
        <v>44</v>
      </c>
      <c r="E218" s="29" t="s">
        <v>349</v>
      </c>
    </row>
    <row r="219" spans="1:16" ht="25.5">
      <c r="A219" s="19" t="s">
        <v>35</v>
      </c>
      <c s="23" t="s">
        <v>350</v>
      </c>
      <c s="23" t="s">
        <v>351</v>
      </c>
      <c s="19" t="s">
        <v>55</v>
      </c>
      <c s="24" t="s">
        <v>352</v>
      </c>
      <c s="25" t="s">
        <v>81</v>
      </c>
      <c s="26">
        <v>22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40</v>
      </c>
      <c r="E220" s="29" t="s">
        <v>55</v>
      </c>
    </row>
    <row r="221" spans="1:5" ht="38.25">
      <c r="A221" s="30" t="s">
        <v>42</v>
      </c>
      <c r="E221" s="31" t="s">
        <v>353</v>
      </c>
    </row>
    <row r="222" spans="1:5" ht="25.5">
      <c r="A222" t="s">
        <v>44</v>
      </c>
      <c r="E222" s="29" t="s">
        <v>354</v>
      </c>
    </row>
    <row r="223" spans="1:16" ht="12.75">
      <c r="A223" s="19" t="s">
        <v>35</v>
      </c>
      <c s="23" t="s">
        <v>355</v>
      </c>
      <c s="23" t="s">
        <v>356</v>
      </c>
      <c s="19" t="s">
        <v>55</v>
      </c>
      <c s="24" t="s">
        <v>357</v>
      </c>
      <c s="25" t="s">
        <v>81</v>
      </c>
      <c s="26">
        <v>23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12.75">
      <c r="A224" s="28" t="s">
        <v>40</v>
      </c>
      <c r="E224" s="29" t="s">
        <v>55</v>
      </c>
    </row>
    <row r="225" spans="1:5" ht="38.25">
      <c r="A225" s="30" t="s">
        <v>42</v>
      </c>
      <c r="E225" s="31" t="s">
        <v>358</v>
      </c>
    </row>
    <row r="226" spans="1:5" ht="25.5">
      <c r="A226" t="s">
        <v>44</v>
      </c>
      <c r="E226" s="29" t="s">
        <v>349</v>
      </c>
    </row>
    <row r="227" spans="1:16" ht="25.5">
      <c r="A227" s="19" t="s">
        <v>35</v>
      </c>
      <c s="23" t="s">
        <v>359</v>
      </c>
      <c s="23" t="s">
        <v>360</v>
      </c>
      <c s="19" t="s">
        <v>55</v>
      </c>
      <c s="24" t="s">
        <v>361</v>
      </c>
      <c s="25" t="s">
        <v>121</v>
      </c>
      <c s="26">
        <v>1390.261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55</v>
      </c>
    </row>
    <row r="229" spans="1:5" ht="409.5">
      <c r="A229" s="30" t="s">
        <v>42</v>
      </c>
      <c r="E229" s="31" t="s">
        <v>362</v>
      </c>
    </row>
    <row r="230" spans="1:5" ht="38.25">
      <c r="A230" t="s">
        <v>44</v>
      </c>
      <c r="E230" s="29" t="s">
        <v>363</v>
      </c>
    </row>
    <row r="231" spans="1:16" ht="25.5">
      <c r="A231" s="19" t="s">
        <v>35</v>
      </c>
      <c s="23" t="s">
        <v>364</v>
      </c>
      <c s="23" t="s">
        <v>365</v>
      </c>
      <c s="19" t="s">
        <v>55</v>
      </c>
      <c s="24" t="s">
        <v>366</v>
      </c>
      <c s="25" t="s">
        <v>121</v>
      </c>
      <c s="26">
        <v>1390.261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55</v>
      </c>
    </row>
    <row r="233" spans="1:5" ht="409.5">
      <c r="A233" s="30" t="s">
        <v>42</v>
      </c>
      <c r="E233" s="31" t="s">
        <v>362</v>
      </c>
    </row>
    <row r="234" spans="1:5" ht="38.25">
      <c r="A234" t="s">
        <v>44</v>
      </c>
      <c r="E234" s="29" t="s">
        <v>363</v>
      </c>
    </row>
    <row r="235" spans="1:16" ht="25.5">
      <c r="A235" s="19" t="s">
        <v>35</v>
      </c>
      <c s="23" t="s">
        <v>367</v>
      </c>
      <c s="23" t="s">
        <v>368</v>
      </c>
      <c s="19" t="s">
        <v>55</v>
      </c>
      <c s="24" t="s">
        <v>369</v>
      </c>
      <c s="25" t="s">
        <v>121</v>
      </c>
      <c s="26">
        <v>122.325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55</v>
      </c>
    </row>
    <row r="237" spans="1:5" ht="89.25">
      <c r="A237" s="30" t="s">
        <v>42</v>
      </c>
      <c r="E237" s="31" t="s">
        <v>370</v>
      </c>
    </row>
    <row r="238" spans="1:5" ht="12.75">
      <c r="A238" t="s">
        <v>44</v>
      </c>
      <c r="E238" s="29" t="s">
        <v>371</v>
      </c>
    </row>
    <row r="239" spans="1:16" ht="12.75">
      <c r="A239" s="19" t="s">
        <v>35</v>
      </c>
      <c s="23" t="s">
        <v>372</v>
      </c>
      <c s="23" t="s">
        <v>373</v>
      </c>
      <c s="19" t="s">
        <v>55</v>
      </c>
      <c s="24" t="s">
        <v>374</v>
      </c>
      <c s="25" t="s">
        <v>39</v>
      </c>
      <c s="26">
        <v>517.5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55</v>
      </c>
    </row>
    <row r="241" spans="1:5" ht="76.5">
      <c r="A241" s="30" t="s">
        <v>42</v>
      </c>
      <c r="E241" s="31" t="s">
        <v>375</v>
      </c>
    </row>
    <row r="242" spans="1:5" ht="51">
      <c r="A242" t="s">
        <v>44</v>
      </c>
      <c r="E242" s="29" t="s">
        <v>376</v>
      </c>
    </row>
    <row r="243" spans="1:16" ht="12.75">
      <c r="A243" s="19" t="s">
        <v>35</v>
      </c>
      <c s="23" t="s">
        <v>377</v>
      </c>
      <c s="23" t="s">
        <v>378</v>
      </c>
      <c s="19" t="s">
        <v>55</v>
      </c>
      <c s="24" t="s">
        <v>379</v>
      </c>
      <c s="25" t="s">
        <v>39</v>
      </c>
      <c s="26">
        <v>30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55</v>
      </c>
    </row>
    <row r="245" spans="1:5" ht="38.25">
      <c r="A245" s="30" t="s">
        <v>42</v>
      </c>
      <c r="E245" s="31" t="s">
        <v>380</v>
      </c>
    </row>
    <row r="246" spans="1:5" ht="25.5">
      <c r="A246" t="s">
        <v>44</v>
      </c>
      <c r="E246" s="29" t="s">
        <v>381</v>
      </c>
    </row>
    <row r="247" spans="1:16" ht="12.75">
      <c r="A247" s="19" t="s">
        <v>35</v>
      </c>
      <c s="23" t="s">
        <v>382</v>
      </c>
      <c s="23" t="s">
        <v>383</v>
      </c>
      <c s="19" t="s">
        <v>55</v>
      </c>
      <c s="24" t="s">
        <v>384</v>
      </c>
      <c s="25" t="s">
        <v>39</v>
      </c>
      <c s="26">
        <v>94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55</v>
      </c>
    </row>
    <row r="249" spans="1:5" ht="102">
      <c r="A249" s="30" t="s">
        <v>42</v>
      </c>
      <c r="E249" s="31" t="s">
        <v>385</v>
      </c>
    </row>
    <row r="250" spans="1:5" ht="25.5">
      <c r="A250" t="s">
        <v>44</v>
      </c>
      <c r="E250" s="29" t="s">
        <v>381</v>
      </c>
    </row>
    <row r="251" spans="1:16" ht="12.75">
      <c r="A251" s="19" t="s">
        <v>35</v>
      </c>
      <c s="23" t="s">
        <v>386</v>
      </c>
      <c s="23" t="s">
        <v>387</v>
      </c>
      <c s="19" t="s">
        <v>55</v>
      </c>
      <c s="24" t="s">
        <v>388</v>
      </c>
      <c s="25" t="s">
        <v>39</v>
      </c>
      <c s="26">
        <v>56.4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55</v>
      </c>
    </row>
    <row r="253" spans="1:5" ht="38.25">
      <c r="A253" s="30" t="s">
        <v>42</v>
      </c>
      <c r="E253" s="31" t="s">
        <v>389</v>
      </c>
    </row>
    <row r="254" spans="1:5" ht="25.5">
      <c r="A254" t="s">
        <v>44</v>
      </c>
      <c r="E254" s="29" t="s">
        <v>381</v>
      </c>
    </row>
    <row r="255" spans="1:16" ht="12.75">
      <c r="A255" s="19" t="s">
        <v>35</v>
      </c>
      <c s="23" t="s">
        <v>390</v>
      </c>
      <c s="23" t="s">
        <v>391</v>
      </c>
      <c s="19" t="s">
        <v>55</v>
      </c>
      <c s="24" t="s">
        <v>392</v>
      </c>
      <c s="25" t="s">
        <v>39</v>
      </c>
      <c s="26">
        <v>144.4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12.75">
      <c r="A256" s="28" t="s">
        <v>40</v>
      </c>
      <c r="E256" s="29" t="s">
        <v>393</v>
      </c>
    </row>
    <row r="257" spans="1:5" ht="76.5">
      <c r="A257" s="30" t="s">
        <v>42</v>
      </c>
      <c r="E257" s="31" t="s">
        <v>394</v>
      </c>
    </row>
    <row r="258" spans="1:5" ht="38.25">
      <c r="A258" t="s">
        <v>44</v>
      </c>
      <c r="E258" s="29" t="s">
        <v>395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0+O8+O17+O58+O63+O100+O113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396</v>
      </c>
      <c s="32">
        <f>0+I8+I17+I58+I63+I100+I113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396</v>
      </c>
      <c s="5"/>
      <c s="14" t="s">
        <v>397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109</v>
      </c>
      <c s="19" t="s">
        <v>55</v>
      </c>
      <c s="24" t="s">
        <v>110</v>
      </c>
      <c s="25" t="s">
        <v>111</v>
      </c>
      <c s="26">
        <v>405.796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89.25">
      <c r="A11" s="30" t="s">
        <v>42</v>
      </c>
      <c r="E11" s="31" t="s">
        <v>398</v>
      </c>
    </row>
    <row r="12" spans="1:5" ht="140.25">
      <c r="A12" t="s">
        <v>44</v>
      </c>
      <c r="E12" s="29" t="s">
        <v>113</v>
      </c>
    </row>
    <row r="13" spans="1:16" ht="25.5">
      <c r="A13" s="19" t="s">
        <v>35</v>
      </c>
      <c s="23" t="s">
        <v>13</v>
      </c>
      <c s="23" t="s">
        <v>114</v>
      </c>
      <c s="19" t="s">
        <v>55</v>
      </c>
      <c s="24" t="s">
        <v>115</v>
      </c>
      <c s="25" t="s">
        <v>111</v>
      </c>
      <c s="26">
        <v>6.188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116</v>
      </c>
    </row>
    <row r="15" spans="1:5" ht="63.75">
      <c r="A15" s="30" t="s">
        <v>42</v>
      </c>
      <c r="E15" s="31" t="s">
        <v>399</v>
      </c>
    </row>
    <row r="16" spans="1:5" ht="140.25">
      <c r="A16" t="s">
        <v>44</v>
      </c>
      <c r="E16" s="29" t="s">
        <v>113</v>
      </c>
    </row>
    <row r="17" spans="1:18" ht="12.75" customHeight="1">
      <c r="A17" s="5" t="s">
        <v>33</v>
      </c>
      <c s="5"/>
      <c s="35" t="s">
        <v>19</v>
      </c>
      <c s="5"/>
      <c s="21" t="s">
        <v>118</v>
      </c>
      <c s="5"/>
      <c s="5"/>
      <c s="5"/>
      <c s="36">
        <f>0+Q17</f>
      </c>
      <c r="O17">
        <f>0+R17</f>
      </c>
      <c r="Q17">
        <f>0+I18+I22+I26+I30+I34+I38+I42+I46+I50+I54</f>
      </c>
      <c>
        <f>0+O18+O22+O26+O30+O34+O38+O42+O46+O50+O54</f>
      </c>
    </row>
    <row r="18" spans="1:16" ht="12.75">
      <c r="A18" s="19" t="s">
        <v>35</v>
      </c>
      <c s="23" t="s">
        <v>12</v>
      </c>
      <c s="23" t="s">
        <v>125</v>
      </c>
      <c s="19" t="s">
        <v>55</v>
      </c>
      <c s="24" t="s">
        <v>126</v>
      </c>
      <c s="25" t="s">
        <v>127</v>
      </c>
      <c s="26">
        <v>99.167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216.75">
      <c r="A20" s="30" t="s">
        <v>42</v>
      </c>
      <c r="E20" s="31" t="s">
        <v>400</v>
      </c>
    </row>
    <row r="21" spans="1:5" ht="63.75">
      <c r="A21" t="s">
        <v>44</v>
      </c>
      <c r="E21" s="29" t="s">
        <v>129</v>
      </c>
    </row>
    <row r="22" spans="1:16" ht="12.75">
      <c r="A22" s="19" t="s">
        <v>35</v>
      </c>
      <c s="23" t="s">
        <v>23</v>
      </c>
      <c s="23" t="s">
        <v>130</v>
      </c>
      <c s="19" t="s">
        <v>55</v>
      </c>
      <c s="24" t="s">
        <v>131</v>
      </c>
      <c s="25" t="s">
        <v>127</v>
      </c>
      <c s="26">
        <v>14.143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132</v>
      </c>
    </row>
    <row r="24" spans="1:5" ht="76.5">
      <c r="A24" s="30" t="s">
        <v>42</v>
      </c>
      <c r="E24" s="31" t="s">
        <v>401</v>
      </c>
    </row>
    <row r="25" spans="1:5" ht="63.75">
      <c r="A25" t="s">
        <v>44</v>
      </c>
      <c r="E25" s="29" t="s">
        <v>134</v>
      </c>
    </row>
    <row r="26" spans="1:16" ht="12.75">
      <c r="A26" s="19" t="s">
        <v>35</v>
      </c>
      <c s="23" t="s">
        <v>25</v>
      </c>
      <c s="23" t="s">
        <v>138</v>
      </c>
      <c s="19" t="s">
        <v>55</v>
      </c>
      <c s="24" t="s">
        <v>139</v>
      </c>
      <c s="25" t="s">
        <v>127</v>
      </c>
      <c s="26">
        <v>48.234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140</v>
      </c>
    </row>
    <row r="28" spans="1:5" ht="191.25">
      <c r="A28" s="30" t="s">
        <v>42</v>
      </c>
      <c r="E28" s="31" t="s">
        <v>402</v>
      </c>
    </row>
    <row r="29" spans="1:5" ht="63.75">
      <c r="A29" t="s">
        <v>44</v>
      </c>
      <c r="E29" s="29" t="s">
        <v>129</v>
      </c>
    </row>
    <row r="30" spans="1:16" ht="12.75">
      <c r="A30" s="19" t="s">
        <v>35</v>
      </c>
      <c s="23" t="s">
        <v>27</v>
      </c>
      <c s="23" t="s">
        <v>142</v>
      </c>
      <c s="19" t="s">
        <v>55</v>
      </c>
      <c s="24" t="s">
        <v>143</v>
      </c>
      <c s="25" t="s">
        <v>127</v>
      </c>
      <c s="26">
        <v>70.425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55</v>
      </c>
    </row>
    <row r="32" spans="1:5" ht="63.75">
      <c r="A32" s="30" t="s">
        <v>42</v>
      </c>
      <c r="E32" s="31" t="s">
        <v>403</v>
      </c>
    </row>
    <row r="33" spans="1:5" ht="369.75">
      <c r="A33" t="s">
        <v>44</v>
      </c>
      <c r="E33" s="29" t="s">
        <v>145</v>
      </c>
    </row>
    <row r="34" spans="1:16" ht="12.75">
      <c r="A34" s="19" t="s">
        <v>35</v>
      </c>
      <c s="23" t="s">
        <v>59</v>
      </c>
      <c s="23" t="s">
        <v>157</v>
      </c>
      <c s="19" t="s">
        <v>55</v>
      </c>
      <c s="24" t="s">
        <v>158</v>
      </c>
      <c s="25" t="s">
        <v>127</v>
      </c>
      <c s="26">
        <v>81.1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55</v>
      </c>
    </row>
    <row r="36" spans="1:5" ht="140.25">
      <c r="A36" s="30" t="s">
        <v>42</v>
      </c>
      <c r="E36" s="31" t="s">
        <v>404</v>
      </c>
    </row>
    <row r="37" spans="1:5" ht="318.75">
      <c r="A37" t="s">
        <v>44</v>
      </c>
      <c r="E37" s="29" t="s">
        <v>156</v>
      </c>
    </row>
    <row r="38" spans="1:16" ht="12.75">
      <c r="A38" s="19" t="s">
        <v>35</v>
      </c>
      <c s="23" t="s">
        <v>64</v>
      </c>
      <c s="23" t="s">
        <v>160</v>
      </c>
      <c s="19" t="s">
        <v>55</v>
      </c>
      <c s="24" t="s">
        <v>161</v>
      </c>
      <c s="25" t="s">
        <v>127</v>
      </c>
      <c s="26">
        <v>2.5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55</v>
      </c>
    </row>
    <row r="40" spans="1:5" ht="38.25">
      <c r="A40" s="30" t="s">
        <v>42</v>
      </c>
      <c r="E40" s="31" t="s">
        <v>405</v>
      </c>
    </row>
    <row r="41" spans="1:5" ht="318.75">
      <c r="A41" t="s">
        <v>44</v>
      </c>
      <c r="E41" s="29" t="s">
        <v>156</v>
      </c>
    </row>
    <row r="42" spans="1:16" ht="12.75">
      <c r="A42" s="19" t="s">
        <v>35</v>
      </c>
      <c s="23" t="s">
        <v>30</v>
      </c>
      <c s="23" t="s">
        <v>163</v>
      </c>
      <c s="19" t="s">
        <v>55</v>
      </c>
      <c s="24" t="s">
        <v>164</v>
      </c>
      <c s="25" t="s">
        <v>127</v>
      </c>
      <c s="26">
        <v>126.525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55</v>
      </c>
    </row>
    <row r="44" spans="1:5" ht="76.5">
      <c r="A44" s="30" t="s">
        <v>42</v>
      </c>
      <c r="E44" s="31" t="s">
        <v>406</v>
      </c>
    </row>
    <row r="45" spans="1:5" ht="191.25">
      <c r="A45" t="s">
        <v>44</v>
      </c>
      <c r="E45" s="29" t="s">
        <v>166</v>
      </c>
    </row>
    <row r="46" spans="1:16" ht="12.75">
      <c r="A46" s="19" t="s">
        <v>35</v>
      </c>
      <c s="23" t="s">
        <v>32</v>
      </c>
      <c s="23" t="s">
        <v>168</v>
      </c>
      <c s="19" t="s">
        <v>55</v>
      </c>
      <c s="24" t="s">
        <v>169</v>
      </c>
      <c s="25" t="s">
        <v>127</v>
      </c>
      <c s="26">
        <v>27.75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55</v>
      </c>
    </row>
    <row r="48" spans="1:5" ht="102">
      <c r="A48" s="30" t="s">
        <v>42</v>
      </c>
      <c r="E48" s="31" t="s">
        <v>407</v>
      </c>
    </row>
    <row r="49" spans="1:5" ht="229.5">
      <c r="A49" t="s">
        <v>44</v>
      </c>
      <c r="E49" s="29" t="s">
        <v>171</v>
      </c>
    </row>
    <row r="50" spans="1:16" ht="12.75">
      <c r="A50" s="19" t="s">
        <v>35</v>
      </c>
      <c s="23" t="s">
        <v>74</v>
      </c>
      <c s="23" t="s">
        <v>173</v>
      </c>
      <c s="19" t="s">
        <v>55</v>
      </c>
      <c s="24" t="s">
        <v>174</v>
      </c>
      <c s="25" t="s">
        <v>127</v>
      </c>
      <c s="26">
        <v>7.2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55</v>
      </c>
    </row>
    <row r="52" spans="1:5" ht="38.25">
      <c r="A52" s="30" t="s">
        <v>42</v>
      </c>
      <c r="E52" s="31" t="s">
        <v>408</v>
      </c>
    </row>
    <row r="53" spans="1:5" ht="293.25">
      <c r="A53" t="s">
        <v>44</v>
      </c>
      <c r="E53" s="29" t="s">
        <v>176</v>
      </c>
    </row>
    <row r="54" spans="1:16" ht="12.75">
      <c r="A54" s="19" t="s">
        <v>35</v>
      </c>
      <c s="23" t="s">
        <v>78</v>
      </c>
      <c s="23" t="s">
        <v>178</v>
      </c>
      <c s="19" t="s">
        <v>55</v>
      </c>
      <c s="24" t="s">
        <v>179</v>
      </c>
      <c s="25" t="s">
        <v>121</v>
      </c>
      <c s="26">
        <v>522.087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55</v>
      </c>
    </row>
    <row r="56" spans="1:5" ht="204">
      <c r="A56" s="30" t="s">
        <v>42</v>
      </c>
      <c r="E56" s="31" t="s">
        <v>409</v>
      </c>
    </row>
    <row r="57" spans="1:5" ht="25.5">
      <c r="A57" t="s">
        <v>44</v>
      </c>
      <c r="E57" s="29" t="s">
        <v>181</v>
      </c>
    </row>
    <row r="58" spans="1:18" ht="12.75" customHeight="1">
      <c r="A58" s="5" t="s">
        <v>33</v>
      </c>
      <c s="5"/>
      <c s="35" t="s">
        <v>23</v>
      </c>
      <c s="5"/>
      <c s="21" t="s">
        <v>226</v>
      </c>
      <c s="5"/>
      <c s="5"/>
      <c s="5"/>
      <c s="36">
        <f>0+Q58</f>
      </c>
      <c r="O58">
        <f>0+R58</f>
      </c>
      <c r="Q58">
        <f>0+I59</f>
      </c>
      <c>
        <f>0+O59</f>
      </c>
    </row>
    <row r="59" spans="1:16" ht="12.75">
      <c r="A59" s="19" t="s">
        <v>35</v>
      </c>
      <c s="23" t="s">
        <v>85</v>
      </c>
      <c s="23" t="s">
        <v>232</v>
      </c>
      <c s="19" t="s">
        <v>55</v>
      </c>
      <c s="24" t="s">
        <v>233</v>
      </c>
      <c s="25" t="s">
        <v>127</v>
      </c>
      <c s="26">
        <v>2.4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55</v>
      </c>
    </row>
    <row r="61" spans="1:5" ht="38.25">
      <c r="A61" s="30" t="s">
        <v>42</v>
      </c>
      <c r="E61" s="31" t="s">
        <v>410</v>
      </c>
    </row>
    <row r="62" spans="1:5" ht="38.25">
      <c r="A62" t="s">
        <v>44</v>
      </c>
      <c r="E62" s="29" t="s">
        <v>217</v>
      </c>
    </row>
    <row r="63" spans="1:18" ht="12.75" customHeight="1">
      <c r="A63" s="5" t="s">
        <v>33</v>
      </c>
      <c s="5"/>
      <c s="35" t="s">
        <v>25</v>
      </c>
      <c s="5"/>
      <c s="21" t="s">
        <v>235</v>
      </c>
      <c s="5"/>
      <c s="5"/>
      <c s="5"/>
      <c s="36">
        <f>0+Q63</f>
      </c>
      <c r="O63">
        <f>0+R63</f>
      </c>
      <c r="Q63">
        <f>0+I64+I68+I72+I76+I80+I84+I88+I92+I96</f>
      </c>
      <c>
        <f>0+O64+O68+O72+O76+O80+O84+O88+O92+O96</f>
      </c>
    </row>
    <row r="64" spans="1:16" ht="25.5">
      <c r="A64" s="19" t="s">
        <v>35</v>
      </c>
      <c s="23" t="s">
        <v>105</v>
      </c>
      <c s="23" t="s">
        <v>237</v>
      </c>
      <c s="19" t="s">
        <v>55</v>
      </c>
      <c s="24" t="s">
        <v>238</v>
      </c>
      <c s="25" t="s">
        <v>121</v>
      </c>
      <c s="26">
        <v>112.048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55</v>
      </c>
    </row>
    <row r="66" spans="1:5" ht="114.75">
      <c r="A66" s="30" t="s">
        <v>42</v>
      </c>
      <c r="E66" s="31" t="s">
        <v>411</v>
      </c>
    </row>
    <row r="67" spans="1:5" ht="51">
      <c r="A67" t="s">
        <v>44</v>
      </c>
      <c r="E67" s="29" t="s">
        <v>240</v>
      </c>
    </row>
    <row r="68" spans="1:16" ht="12.75">
      <c r="A68" s="19" t="s">
        <v>35</v>
      </c>
      <c s="23" t="s">
        <v>167</v>
      </c>
      <c s="23" t="s">
        <v>412</v>
      </c>
      <c s="19" t="s">
        <v>55</v>
      </c>
      <c s="24" t="s">
        <v>413</v>
      </c>
      <c s="25" t="s">
        <v>127</v>
      </c>
      <c s="26">
        <v>5.2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55</v>
      </c>
    </row>
    <row r="70" spans="1:5" ht="51">
      <c r="A70" s="30" t="s">
        <v>42</v>
      </c>
      <c r="E70" s="31" t="s">
        <v>414</v>
      </c>
    </row>
    <row r="71" spans="1:5" ht="51">
      <c r="A71" t="s">
        <v>44</v>
      </c>
      <c r="E71" s="29" t="s">
        <v>240</v>
      </c>
    </row>
    <row r="72" spans="1:16" ht="12.75">
      <c r="A72" s="19" t="s">
        <v>35</v>
      </c>
      <c s="23" t="s">
        <v>172</v>
      </c>
      <c s="23" t="s">
        <v>242</v>
      </c>
      <c s="19" t="s">
        <v>55</v>
      </c>
      <c s="24" t="s">
        <v>243</v>
      </c>
      <c s="25" t="s">
        <v>121</v>
      </c>
      <c s="26">
        <v>628.875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55</v>
      </c>
    </row>
    <row r="74" spans="1:5" ht="318.75">
      <c r="A74" s="30" t="s">
        <v>42</v>
      </c>
      <c r="E74" s="31" t="s">
        <v>415</v>
      </c>
    </row>
    <row r="75" spans="1:5" ht="51">
      <c r="A75" t="s">
        <v>44</v>
      </c>
      <c r="E75" s="29" t="s">
        <v>240</v>
      </c>
    </row>
    <row r="76" spans="1:16" ht="12.75">
      <c r="A76" s="19" t="s">
        <v>35</v>
      </c>
      <c s="23" t="s">
        <v>177</v>
      </c>
      <c s="23" t="s">
        <v>256</v>
      </c>
      <c s="19" t="s">
        <v>55</v>
      </c>
      <c s="24" t="s">
        <v>257</v>
      </c>
      <c s="25" t="s">
        <v>121</v>
      </c>
      <c s="26">
        <v>112.048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55</v>
      </c>
    </row>
    <row r="78" spans="1:5" ht="102">
      <c r="A78" s="30" t="s">
        <v>42</v>
      </c>
      <c r="E78" s="31" t="s">
        <v>416</v>
      </c>
    </row>
    <row r="79" spans="1:5" ht="51">
      <c r="A79" t="s">
        <v>44</v>
      </c>
      <c r="E79" s="29" t="s">
        <v>259</v>
      </c>
    </row>
    <row r="80" spans="1:16" ht="12.75">
      <c r="A80" s="19" t="s">
        <v>35</v>
      </c>
      <c s="23" t="s">
        <v>182</v>
      </c>
      <c s="23" t="s">
        <v>261</v>
      </c>
      <c s="19" t="s">
        <v>55</v>
      </c>
      <c s="24" t="s">
        <v>262</v>
      </c>
      <c s="25" t="s">
        <v>121</v>
      </c>
      <c s="26">
        <v>836.173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55</v>
      </c>
    </row>
    <row r="82" spans="1:5" ht="293.25">
      <c r="A82" s="30" t="s">
        <v>42</v>
      </c>
      <c r="E82" s="31" t="s">
        <v>417</v>
      </c>
    </row>
    <row r="83" spans="1:5" ht="51">
      <c r="A83" t="s">
        <v>44</v>
      </c>
      <c r="E83" s="29" t="s">
        <v>259</v>
      </c>
    </row>
    <row r="84" spans="1:16" ht="12.75">
      <c r="A84" s="19" t="s">
        <v>35</v>
      </c>
      <c s="23" t="s">
        <v>188</v>
      </c>
      <c s="23" t="s">
        <v>265</v>
      </c>
      <c s="19" t="s">
        <v>55</v>
      </c>
      <c s="24" t="s">
        <v>266</v>
      </c>
      <c s="25" t="s">
        <v>121</v>
      </c>
      <c s="26">
        <v>202.039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55</v>
      </c>
    </row>
    <row r="86" spans="1:5" ht="127.5">
      <c r="A86" s="30" t="s">
        <v>42</v>
      </c>
      <c r="E86" s="31" t="s">
        <v>418</v>
      </c>
    </row>
    <row r="87" spans="1:5" ht="51">
      <c r="A87" t="s">
        <v>44</v>
      </c>
      <c r="E87" s="29" t="s">
        <v>259</v>
      </c>
    </row>
    <row r="88" spans="1:16" ht="12.75">
      <c r="A88" s="19" t="s">
        <v>35</v>
      </c>
      <c s="23" t="s">
        <v>192</v>
      </c>
      <c s="23" t="s">
        <v>274</v>
      </c>
      <c s="19" t="s">
        <v>55</v>
      </c>
      <c s="24" t="s">
        <v>275</v>
      </c>
      <c s="25" t="s">
        <v>121</v>
      </c>
      <c s="26">
        <v>522.087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276</v>
      </c>
    </row>
    <row r="90" spans="1:5" ht="293.25">
      <c r="A90" s="30" t="s">
        <v>42</v>
      </c>
      <c r="E90" s="31" t="s">
        <v>419</v>
      </c>
    </row>
    <row r="91" spans="1:5" ht="140.25">
      <c r="A91" t="s">
        <v>44</v>
      </c>
      <c r="E91" s="29" t="s">
        <v>278</v>
      </c>
    </row>
    <row r="92" spans="1:16" ht="12.75">
      <c r="A92" s="19" t="s">
        <v>35</v>
      </c>
      <c s="23" t="s">
        <v>198</v>
      </c>
      <c s="23" t="s">
        <v>285</v>
      </c>
      <c s="19" t="s">
        <v>55</v>
      </c>
      <c s="24" t="s">
        <v>286</v>
      </c>
      <c s="25" t="s">
        <v>121</v>
      </c>
      <c s="26">
        <v>522.087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276</v>
      </c>
    </row>
    <row r="94" spans="1:5" ht="306">
      <c r="A94" s="30" t="s">
        <v>42</v>
      </c>
      <c r="E94" s="31" t="s">
        <v>420</v>
      </c>
    </row>
    <row r="95" spans="1:5" ht="140.25">
      <c r="A95" t="s">
        <v>44</v>
      </c>
      <c r="E95" s="29" t="s">
        <v>278</v>
      </c>
    </row>
    <row r="96" spans="1:16" ht="12.75">
      <c r="A96" s="19" t="s">
        <v>35</v>
      </c>
      <c s="23" t="s">
        <v>203</v>
      </c>
      <c s="23" t="s">
        <v>289</v>
      </c>
      <c s="19" t="s">
        <v>55</v>
      </c>
      <c s="24" t="s">
        <v>290</v>
      </c>
      <c s="25" t="s">
        <v>127</v>
      </c>
      <c s="26">
        <v>35.908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291</v>
      </c>
    </row>
    <row r="98" spans="1:5" ht="255">
      <c r="A98" s="30" t="s">
        <v>42</v>
      </c>
      <c r="E98" s="31" t="s">
        <v>421</v>
      </c>
    </row>
    <row r="99" spans="1:5" ht="140.25">
      <c r="A99" t="s">
        <v>44</v>
      </c>
      <c r="E99" s="29" t="s">
        <v>278</v>
      </c>
    </row>
    <row r="100" spans="1:18" ht="12.75" customHeight="1">
      <c r="A100" s="5" t="s">
        <v>33</v>
      </c>
      <c s="5"/>
      <c s="35" t="s">
        <v>64</v>
      </c>
      <c s="5"/>
      <c s="21" t="s">
        <v>298</v>
      </c>
      <c s="5"/>
      <c s="5"/>
      <c s="5"/>
      <c s="36">
        <f>0+Q100</f>
      </c>
      <c r="O100">
        <f>0+R100</f>
      </c>
      <c r="Q100">
        <f>0+I101+I105+I109</f>
      </c>
      <c>
        <f>0+O101+O105+O109</f>
      </c>
    </row>
    <row r="101" spans="1:16" ht="12.75">
      <c r="A101" s="19" t="s">
        <v>35</v>
      </c>
      <c s="23" t="s">
        <v>208</v>
      </c>
      <c s="23" t="s">
        <v>300</v>
      </c>
      <c s="19" t="s">
        <v>55</v>
      </c>
      <c s="24" t="s">
        <v>301</v>
      </c>
      <c s="25" t="s">
        <v>39</v>
      </c>
      <c s="26">
        <v>20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55</v>
      </c>
    </row>
    <row r="103" spans="1:5" ht="38.25">
      <c r="A103" s="30" t="s">
        <v>42</v>
      </c>
      <c r="E103" s="31" t="s">
        <v>422</v>
      </c>
    </row>
    <row r="104" spans="1:5" ht="255">
      <c r="A104" t="s">
        <v>44</v>
      </c>
      <c r="E104" s="29" t="s">
        <v>303</v>
      </c>
    </row>
    <row r="105" spans="1:16" ht="12.75">
      <c r="A105" s="19" t="s">
        <v>35</v>
      </c>
      <c s="23" t="s">
        <v>213</v>
      </c>
      <c s="23" t="s">
        <v>314</v>
      </c>
      <c s="19" t="s">
        <v>55</v>
      </c>
      <c s="24" t="s">
        <v>315</v>
      </c>
      <c s="25" t="s">
        <v>81</v>
      </c>
      <c s="26">
        <v>1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55</v>
      </c>
    </row>
    <row r="107" spans="1:5" ht="51">
      <c r="A107" s="30" t="s">
        <v>42</v>
      </c>
      <c r="E107" s="31" t="s">
        <v>423</v>
      </c>
    </row>
    <row r="108" spans="1:5" ht="76.5">
      <c r="A108" t="s">
        <v>44</v>
      </c>
      <c r="E108" s="29" t="s">
        <v>317</v>
      </c>
    </row>
    <row r="109" spans="1:16" ht="12.75">
      <c r="A109" s="19" t="s">
        <v>35</v>
      </c>
      <c s="23" t="s">
        <v>218</v>
      </c>
      <c s="23" t="s">
        <v>319</v>
      </c>
      <c s="19" t="s">
        <v>55</v>
      </c>
      <c s="24" t="s">
        <v>320</v>
      </c>
      <c s="25" t="s">
        <v>127</v>
      </c>
      <c s="26">
        <v>0.15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55</v>
      </c>
    </row>
    <row r="111" spans="1:5" ht="25.5">
      <c r="A111" s="30" t="s">
        <v>42</v>
      </c>
      <c r="E111" s="31" t="s">
        <v>424</v>
      </c>
    </row>
    <row r="112" spans="1:5" ht="369.75">
      <c r="A112" t="s">
        <v>44</v>
      </c>
      <c r="E112" s="29" t="s">
        <v>322</v>
      </c>
    </row>
    <row r="113" spans="1:18" ht="12.75" customHeight="1">
      <c r="A113" s="5" t="s">
        <v>33</v>
      </c>
      <c s="5"/>
      <c s="35" t="s">
        <v>30</v>
      </c>
      <c s="5"/>
      <c s="21" t="s">
        <v>323</v>
      </c>
      <c s="5"/>
      <c s="5"/>
      <c s="5"/>
      <c s="36">
        <f>0+Q113</f>
      </c>
      <c r="O113">
        <f>0+R113</f>
      </c>
      <c r="Q113">
        <f>0+I114+I118+I122+I126+I130</f>
      </c>
      <c>
        <f>0+O114+O118+O122+O126+O130</f>
      </c>
    </row>
    <row r="114" spans="1:16" ht="25.5">
      <c r="A114" s="19" t="s">
        <v>35</v>
      </c>
      <c s="23" t="s">
        <v>221</v>
      </c>
      <c s="23" t="s">
        <v>368</v>
      </c>
      <c s="19" t="s">
        <v>55</v>
      </c>
      <c s="24" t="s">
        <v>369</v>
      </c>
      <c s="25" t="s">
        <v>121</v>
      </c>
      <c s="26">
        <v>4.375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55</v>
      </c>
    </row>
    <row r="116" spans="1:5" ht="51">
      <c r="A116" s="30" t="s">
        <v>42</v>
      </c>
      <c r="E116" s="31" t="s">
        <v>425</v>
      </c>
    </row>
    <row r="117" spans="1:5" ht="12.75">
      <c r="A117" t="s">
        <v>44</v>
      </c>
      <c r="E117" s="29" t="s">
        <v>371</v>
      </c>
    </row>
    <row r="118" spans="1:16" ht="12.75">
      <c r="A118" s="19" t="s">
        <v>35</v>
      </c>
      <c s="23" t="s">
        <v>227</v>
      </c>
      <c s="23" t="s">
        <v>373</v>
      </c>
      <c s="19" t="s">
        <v>55</v>
      </c>
      <c s="24" t="s">
        <v>374</v>
      </c>
      <c s="25" t="s">
        <v>39</v>
      </c>
      <c s="26">
        <v>225.5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55</v>
      </c>
    </row>
    <row r="120" spans="1:5" ht="89.25">
      <c r="A120" s="30" t="s">
        <v>42</v>
      </c>
      <c r="E120" s="31" t="s">
        <v>426</v>
      </c>
    </row>
    <row r="121" spans="1:5" ht="51">
      <c r="A121" t="s">
        <v>44</v>
      </c>
      <c r="E121" s="29" t="s">
        <v>376</v>
      </c>
    </row>
    <row r="122" spans="1:16" ht="12.75">
      <c r="A122" s="19" t="s">
        <v>35</v>
      </c>
      <c s="23" t="s">
        <v>231</v>
      </c>
      <c s="23" t="s">
        <v>427</v>
      </c>
      <c s="19" t="s">
        <v>55</v>
      </c>
      <c s="24" t="s">
        <v>428</v>
      </c>
      <c s="25" t="s">
        <v>127</v>
      </c>
      <c s="26">
        <v>1.14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55</v>
      </c>
    </row>
    <row r="124" spans="1:5" ht="51">
      <c r="A124" s="30" t="s">
        <v>42</v>
      </c>
      <c r="E124" s="31" t="s">
        <v>429</v>
      </c>
    </row>
    <row r="125" spans="1:5" ht="102">
      <c r="A125" t="s">
        <v>44</v>
      </c>
      <c r="E125" s="29" t="s">
        <v>430</v>
      </c>
    </row>
    <row r="126" spans="1:16" ht="12.75">
      <c r="A126" s="19" t="s">
        <v>35</v>
      </c>
      <c s="23" t="s">
        <v>236</v>
      </c>
      <c s="23" t="s">
        <v>431</v>
      </c>
      <c s="19" t="s">
        <v>55</v>
      </c>
      <c s="24" t="s">
        <v>432</v>
      </c>
      <c s="25" t="s">
        <v>39</v>
      </c>
      <c s="26">
        <v>17.8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55</v>
      </c>
    </row>
    <row r="128" spans="1:5" ht="114.75">
      <c r="A128" s="30" t="s">
        <v>42</v>
      </c>
      <c r="E128" s="31" t="s">
        <v>433</v>
      </c>
    </row>
    <row r="129" spans="1:5" ht="114.75">
      <c r="A129" t="s">
        <v>44</v>
      </c>
      <c r="E129" s="29" t="s">
        <v>434</v>
      </c>
    </row>
    <row r="130" spans="1:16" ht="12.75">
      <c r="A130" s="19" t="s">
        <v>35</v>
      </c>
      <c s="23" t="s">
        <v>241</v>
      </c>
      <c s="23" t="s">
        <v>435</v>
      </c>
      <c s="19" t="s">
        <v>55</v>
      </c>
      <c s="24" t="s">
        <v>436</v>
      </c>
      <c s="25" t="s">
        <v>39</v>
      </c>
      <c s="26">
        <v>5.3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55</v>
      </c>
    </row>
    <row r="132" spans="1:5" ht="51">
      <c r="A132" s="30" t="s">
        <v>42</v>
      </c>
      <c r="E132" s="31" t="s">
        <v>437</v>
      </c>
    </row>
    <row r="133" spans="1:5" ht="114.75">
      <c r="A133" t="s">
        <v>44</v>
      </c>
      <c r="E133" s="29" t="s">
        <v>434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0+O8+O17+O42+O63+O68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438</v>
      </c>
      <c s="32">
        <f>0+I8+I17+I42+I63+I68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438</v>
      </c>
      <c s="5"/>
      <c s="14" t="s">
        <v>439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109</v>
      </c>
      <c s="19" t="s">
        <v>55</v>
      </c>
      <c s="24" t="s">
        <v>110</v>
      </c>
      <c s="25" t="s">
        <v>111</v>
      </c>
      <c s="26">
        <v>1.044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2.75">
      <c r="A11" s="30" t="s">
        <v>42</v>
      </c>
      <c r="E11" s="31" t="s">
        <v>440</v>
      </c>
    </row>
    <row r="12" spans="1:5" ht="140.25">
      <c r="A12" t="s">
        <v>44</v>
      </c>
      <c r="E12" s="29" t="s">
        <v>113</v>
      </c>
    </row>
    <row r="13" spans="1:16" ht="25.5">
      <c r="A13" s="19" t="s">
        <v>35</v>
      </c>
      <c s="23" t="s">
        <v>13</v>
      </c>
      <c s="23" t="s">
        <v>114</v>
      </c>
      <c s="19" t="s">
        <v>55</v>
      </c>
      <c s="24" t="s">
        <v>115</v>
      </c>
      <c s="25" t="s">
        <v>111</v>
      </c>
      <c s="26">
        <v>8.457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116</v>
      </c>
    </row>
    <row r="15" spans="1:5" ht="63.75">
      <c r="A15" s="30" t="s">
        <v>42</v>
      </c>
      <c r="E15" s="31" t="s">
        <v>441</v>
      </c>
    </row>
    <row r="16" spans="1:5" ht="140.25">
      <c r="A16" t="s">
        <v>44</v>
      </c>
      <c r="E16" s="29" t="s">
        <v>113</v>
      </c>
    </row>
    <row r="17" spans="1:18" ht="12.75" customHeight="1">
      <c r="A17" s="5" t="s">
        <v>33</v>
      </c>
      <c s="5"/>
      <c s="35" t="s">
        <v>19</v>
      </c>
      <c s="5"/>
      <c s="21" t="s">
        <v>118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19" t="s">
        <v>35</v>
      </c>
      <c s="23" t="s">
        <v>12</v>
      </c>
      <c s="23" t="s">
        <v>442</v>
      </c>
      <c s="19" t="s">
        <v>55</v>
      </c>
      <c s="24" t="s">
        <v>443</v>
      </c>
      <c s="25" t="s">
        <v>127</v>
      </c>
      <c s="26">
        <v>0.23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89.25">
      <c r="A20" s="30" t="s">
        <v>42</v>
      </c>
      <c r="E20" s="31" t="s">
        <v>444</v>
      </c>
    </row>
    <row r="21" spans="1:5" ht="63.75">
      <c r="A21" t="s">
        <v>44</v>
      </c>
      <c r="E21" s="29" t="s">
        <v>129</v>
      </c>
    </row>
    <row r="22" spans="1:16" ht="12.75">
      <c r="A22" s="19" t="s">
        <v>35</v>
      </c>
      <c s="23" t="s">
        <v>23</v>
      </c>
      <c s="23" t="s">
        <v>125</v>
      </c>
      <c s="19" t="s">
        <v>55</v>
      </c>
      <c s="24" t="s">
        <v>126</v>
      </c>
      <c s="25" t="s">
        <v>127</v>
      </c>
      <c s="26">
        <v>0.58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55</v>
      </c>
    </row>
    <row r="24" spans="1:5" ht="38.25">
      <c r="A24" s="30" t="s">
        <v>42</v>
      </c>
      <c r="E24" s="31" t="s">
        <v>445</v>
      </c>
    </row>
    <row r="25" spans="1:5" ht="63.75">
      <c r="A25" t="s">
        <v>44</v>
      </c>
      <c r="E25" s="29" t="s">
        <v>129</v>
      </c>
    </row>
    <row r="26" spans="1:16" ht="12.75">
      <c r="A26" s="19" t="s">
        <v>35</v>
      </c>
      <c s="23" t="s">
        <v>25</v>
      </c>
      <c s="23" t="s">
        <v>135</v>
      </c>
      <c s="19" t="s">
        <v>55</v>
      </c>
      <c s="24" t="s">
        <v>136</v>
      </c>
      <c s="25" t="s">
        <v>39</v>
      </c>
      <c s="26">
        <v>22.2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55</v>
      </c>
    </row>
    <row r="28" spans="1:5" ht="38.25">
      <c r="A28" s="30" t="s">
        <v>42</v>
      </c>
      <c r="E28" s="31" t="s">
        <v>446</v>
      </c>
    </row>
    <row r="29" spans="1:5" ht="63.75">
      <c r="A29" t="s">
        <v>44</v>
      </c>
      <c r="E29" s="29" t="s">
        <v>129</v>
      </c>
    </row>
    <row r="30" spans="1:16" ht="12.75">
      <c r="A30" s="19" t="s">
        <v>35</v>
      </c>
      <c s="23" t="s">
        <v>27</v>
      </c>
      <c s="23" t="s">
        <v>138</v>
      </c>
      <c s="19" t="s">
        <v>55</v>
      </c>
      <c s="24" t="s">
        <v>139</v>
      </c>
      <c s="25" t="s">
        <v>127</v>
      </c>
      <c s="26">
        <v>3.091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140</v>
      </c>
    </row>
    <row r="32" spans="1:5" ht="63.75">
      <c r="A32" s="30" t="s">
        <v>42</v>
      </c>
      <c r="E32" s="31" t="s">
        <v>447</v>
      </c>
    </row>
    <row r="33" spans="1:5" ht="63.75">
      <c r="A33" t="s">
        <v>44</v>
      </c>
      <c r="E33" s="29" t="s">
        <v>129</v>
      </c>
    </row>
    <row r="34" spans="1:16" ht="12.75">
      <c r="A34" s="19" t="s">
        <v>35</v>
      </c>
      <c s="23" t="s">
        <v>59</v>
      </c>
      <c s="23" t="s">
        <v>448</v>
      </c>
      <c s="19" t="s">
        <v>55</v>
      </c>
      <c s="24" t="s">
        <v>449</v>
      </c>
      <c s="25" t="s">
        <v>127</v>
      </c>
      <c s="26">
        <v>7.5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55</v>
      </c>
    </row>
    <row r="36" spans="1:5" ht="38.25">
      <c r="A36" s="30" t="s">
        <v>42</v>
      </c>
      <c r="E36" s="31" t="s">
        <v>450</v>
      </c>
    </row>
    <row r="37" spans="1:5" ht="229.5">
      <c r="A37" t="s">
        <v>44</v>
      </c>
      <c r="E37" s="29" t="s">
        <v>451</v>
      </c>
    </row>
    <row r="38" spans="1:16" ht="12.75">
      <c r="A38" s="19" t="s">
        <v>35</v>
      </c>
      <c s="23" t="s">
        <v>64</v>
      </c>
      <c s="23" t="s">
        <v>178</v>
      </c>
      <c s="19" t="s">
        <v>55</v>
      </c>
      <c s="24" t="s">
        <v>179</v>
      </c>
      <c s="25" t="s">
        <v>121</v>
      </c>
      <c s="26">
        <v>147.352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55</v>
      </c>
    </row>
    <row r="40" spans="1:5" ht="25.5">
      <c r="A40" s="30" t="s">
        <v>42</v>
      </c>
      <c r="E40" s="31" t="s">
        <v>452</v>
      </c>
    </row>
    <row r="41" spans="1:5" ht="25.5">
      <c r="A41" t="s">
        <v>44</v>
      </c>
      <c r="E41" s="29" t="s">
        <v>181</v>
      </c>
    </row>
    <row r="42" spans="1:18" ht="12.75" customHeight="1">
      <c r="A42" s="5" t="s">
        <v>33</v>
      </c>
      <c s="5"/>
      <c s="35" t="s">
        <v>25</v>
      </c>
      <c s="5"/>
      <c s="21" t="s">
        <v>235</v>
      </c>
      <c s="5"/>
      <c s="5"/>
      <c s="5"/>
      <c s="36">
        <f>0+Q42</f>
      </c>
      <c r="O42">
        <f>0+R42</f>
      </c>
      <c r="Q42">
        <f>0+I43+I47+I51+I55+I59</f>
      </c>
      <c>
        <f>0+O43+O47+O51+O55+O59</f>
      </c>
    </row>
    <row r="43" spans="1:16" ht="12.75">
      <c r="A43" s="19" t="s">
        <v>35</v>
      </c>
      <c s="23" t="s">
        <v>30</v>
      </c>
      <c s="23" t="s">
        <v>453</v>
      </c>
      <c s="19" t="s">
        <v>55</v>
      </c>
      <c s="24" t="s">
        <v>454</v>
      </c>
      <c s="25" t="s">
        <v>121</v>
      </c>
      <c s="26">
        <v>24.652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55</v>
      </c>
    </row>
    <row r="45" spans="1:5" ht="153">
      <c r="A45" s="30" t="s">
        <v>42</v>
      </c>
      <c r="E45" s="31" t="s">
        <v>455</v>
      </c>
    </row>
    <row r="46" spans="1:5" ht="51">
      <c r="A46" t="s">
        <v>44</v>
      </c>
      <c r="E46" s="29" t="s">
        <v>240</v>
      </c>
    </row>
    <row r="47" spans="1:16" ht="12.75">
      <c r="A47" s="19" t="s">
        <v>35</v>
      </c>
      <c s="23" t="s">
        <v>32</v>
      </c>
      <c s="23" t="s">
        <v>456</v>
      </c>
      <c s="19" t="s">
        <v>55</v>
      </c>
      <c s="24" t="s">
        <v>457</v>
      </c>
      <c s="25" t="s">
        <v>121</v>
      </c>
      <c s="26">
        <v>147.352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55</v>
      </c>
    </row>
    <row r="49" spans="1:5" ht="204">
      <c r="A49" s="30" t="s">
        <v>42</v>
      </c>
      <c r="E49" s="31" t="s">
        <v>458</v>
      </c>
    </row>
    <row r="50" spans="1:5" ht="51">
      <c r="A50" t="s">
        <v>44</v>
      </c>
      <c r="E50" s="29" t="s">
        <v>240</v>
      </c>
    </row>
    <row r="51" spans="1:16" ht="12.75">
      <c r="A51" s="19" t="s">
        <v>35</v>
      </c>
      <c s="23" t="s">
        <v>74</v>
      </c>
      <c s="23" t="s">
        <v>459</v>
      </c>
      <c s="19" t="s">
        <v>55</v>
      </c>
      <c s="24" t="s">
        <v>460</v>
      </c>
      <c s="25" t="s">
        <v>121</v>
      </c>
      <c s="26">
        <v>18.452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55</v>
      </c>
    </row>
    <row r="53" spans="1:5" ht="89.25">
      <c r="A53" s="30" t="s">
        <v>42</v>
      </c>
      <c r="E53" s="31" t="s">
        <v>461</v>
      </c>
    </row>
    <row r="54" spans="1:5" ht="153">
      <c r="A54" t="s">
        <v>44</v>
      </c>
      <c r="E54" s="29" t="s">
        <v>462</v>
      </c>
    </row>
    <row r="55" spans="1:16" ht="25.5">
      <c r="A55" s="19" t="s">
        <v>35</v>
      </c>
      <c s="23" t="s">
        <v>78</v>
      </c>
      <c s="23" t="s">
        <v>463</v>
      </c>
      <c s="19" t="s">
        <v>55</v>
      </c>
      <c s="24" t="s">
        <v>464</v>
      </c>
      <c s="25" t="s">
        <v>121</v>
      </c>
      <c s="26">
        <v>6.2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55</v>
      </c>
    </row>
    <row r="57" spans="1:5" ht="89.25">
      <c r="A57" s="30" t="s">
        <v>42</v>
      </c>
      <c r="E57" s="31" t="s">
        <v>465</v>
      </c>
    </row>
    <row r="58" spans="1:5" ht="153">
      <c r="A58" t="s">
        <v>44</v>
      </c>
      <c r="E58" s="29" t="s">
        <v>466</v>
      </c>
    </row>
    <row r="59" spans="1:16" ht="12.75">
      <c r="A59" s="19" t="s">
        <v>35</v>
      </c>
      <c s="23" t="s">
        <v>85</v>
      </c>
      <c s="23" t="s">
        <v>467</v>
      </c>
      <c s="19" t="s">
        <v>55</v>
      </c>
      <c s="24" t="s">
        <v>468</v>
      </c>
      <c s="25" t="s">
        <v>121</v>
      </c>
      <c s="26">
        <v>137.335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55</v>
      </c>
    </row>
    <row r="61" spans="1:5" ht="140.25">
      <c r="A61" s="30" t="s">
        <v>42</v>
      </c>
      <c r="E61" s="31" t="s">
        <v>469</v>
      </c>
    </row>
    <row r="62" spans="1:5" ht="89.25">
      <c r="A62" t="s">
        <v>44</v>
      </c>
      <c r="E62" s="29" t="s">
        <v>297</v>
      </c>
    </row>
    <row r="63" spans="1:18" ht="12.75" customHeight="1">
      <c r="A63" s="5" t="s">
        <v>33</v>
      </c>
      <c s="5"/>
      <c s="35" t="s">
        <v>64</v>
      </c>
      <c s="5"/>
      <c s="21" t="s">
        <v>298</v>
      </c>
      <c s="5"/>
      <c s="5"/>
      <c s="5"/>
      <c s="36">
        <f>0+Q63</f>
      </c>
      <c r="O63">
        <f>0+R63</f>
      </c>
      <c r="Q63">
        <f>0+I64</f>
      </c>
      <c>
        <f>0+O64</f>
      </c>
    </row>
    <row r="64" spans="1:16" ht="12.75">
      <c r="A64" s="19" t="s">
        <v>35</v>
      </c>
      <c s="23" t="s">
        <v>105</v>
      </c>
      <c s="23" t="s">
        <v>470</v>
      </c>
      <c s="19" t="s">
        <v>55</v>
      </c>
      <c s="24" t="s">
        <v>471</v>
      </c>
      <c s="25" t="s">
        <v>81</v>
      </c>
      <c s="26">
        <v>3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55</v>
      </c>
    </row>
    <row r="66" spans="1:5" ht="25.5">
      <c r="A66" s="30" t="s">
        <v>42</v>
      </c>
      <c r="E66" s="31" t="s">
        <v>472</v>
      </c>
    </row>
    <row r="67" spans="1:5" ht="25.5">
      <c r="A67" t="s">
        <v>44</v>
      </c>
      <c r="E67" s="29" t="s">
        <v>473</v>
      </c>
    </row>
    <row r="68" spans="1:18" ht="12.75" customHeight="1">
      <c r="A68" s="5" t="s">
        <v>33</v>
      </c>
      <c s="5"/>
      <c s="35" t="s">
        <v>30</v>
      </c>
      <c s="5"/>
      <c s="21" t="s">
        <v>323</v>
      </c>
      <c s="5"/>
      <c s="5"/>
      <c s="5"/>
      <c s="36">
        <f>0+Q68</f>
      </c>
      <c r="O68">
        <f>0+R68</f>
      </c>
      <c r="Q68">
        <f>0+I69+I73</f>
      </c>
      <c>
        <f>0+O69+O73</f>
      </c>
    </row>
    <row r="69" spans="1:16" ht="12.75">
      <c r="A69" s="19" t="s">
        <v>35</v>
      </c>
      <c s="23" t="s">
        <v>167</v>
      </c>
      <c s="23" t="s">
        <v>474</v>
      </c>
      <c s="19" t="s">
        <v>475</v>
      </c>
      <c s="24" t="s">
        <v>476</v>
      </c>
      <c s="25" t="s">
        <v>81</v>
      </c>
      <c s="26">
        <v>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55</v>
      </c>
    </row>
    <row r="71" spans="1:5" ht="38.25">
      <c r="A71" s="30" t="s">
        <v>42</v>
      </c>
      <c r="E71" s="31" t="s">
        <v>477</v>
      </c>
    </row>
    <row r="72" spans="1:5" ht="76.5">
      <c r="A72" t="s">
        <v>44</v>
      </c>
      <c r="E72" s="29" t="s">
        <v>478</v>
      </c>
    </row>
    <row r="73" spans="1:16" ht="12.75">
      <c r="A73" s="19" t="s">
        <v>35</v>
      </c>
      <c s="23" t="s">
        <v>172</v>
      </c>
      <c s="23" t="s">
        <v>479</v>
      </c>
      <c s="19" t="s">
        <v>55</v>
      </c>
      <c s="24" t="s">
        <v>480</v>
      </c>
      <c s="25" t="s">
        <v>81</v>
      </c>
      <c s="26">
        <v>3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55</v>
      </c>
    </row>
    <row r="75" spans="1:5" ht="25.5">
      <c r="A75" s="30" t="s">
        <v>42</v>
      </c>
      <c r="E75" s="31" t="s">
        <v>472</v>
      </c>
    </row>
    <row r="76" spans="1:5" ht="89.25">
      <c r="A76" t="s">
        <v>44</v>
      </c>
      <c r="E76" s="29" t="s">
        <v>481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0+O8+O17+O46+O55+O68+O73+O82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482</v>
      </c>
      <c s="32">
        <f>0+I8+I17+I46+I55+I68+I73+I82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482</v>
      </c>
      <c s="5"/>
      <c s="14" t="s">
        <v>483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109</v>
      </c>
      <c s="19" t="s">
        <v>55</v>
      </c>
      <c s="24" t="s">
        <v>110</v>
      </c>
      <c s="25" t="s">
        <v>111</v>
      </c>
      <c s="26">
        <v>241.534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76.5">
      <c r="A11" s="30" t="s">
        <v>42</v>
      </c>
      <c r="E11" s="31" t="s">
        <v>484</v>
      </c>
    </row>
    <row r="12" spans="1:5" ht="140.25">
      <c r="A12" t="s">
        <v>44</v>
      </c>
      <c r="E12" s="29" t="s">
        <v>113</v>
      </c>
    </row>
    <row r="13" spans="1:16" ht="25.5">
      <c r="A13" s="19" t="s">
        <v>35</v>
      </c>
      <c s="23" t="s">
        <v>13</v>
      </c>
      <c s="23" t="s">
        <v>114</v>
      </c>
      <c s="19" t="s">
        <v>55</v>
      </c>
      <c s="24" t="s">
        <v>115</v>
      </c>
      <c s="25" t="s">
        <v>111</v>
      </c>
      <c s="26">
        <v>281.985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116</v>
      </c>
    </row>
    <row r="15" spans="1:5" ht="102">
      <c r="A15" s="30" t="s">
        <v>42</v>
      </c>
      <c r="E15" s="31" t="s">
        <v>485</v>
      </c>
    </row>
    <row r="16" spans="1:5" ht="140.25">
      <c r="A16" t="s">
        <v>44</v>
      </c>
      <c r="E16" s="29" t="s">
        <v>113</v>
      </c>
    </row>
    <row r="17" spans="1:18" ht="12.75" customHeight="1">
      <c r="A17" s="5" t="s">
        <v>33</v>
      </c>
      <c s="5"/>
      <c s="35" t="s">
        <v>19</v>
      </c>
      <c s="5"/>
      <c s="21" t="s">
        <v>118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25.5">
      <c r="A18" s="19" t="s">
        <v>35</v>
      </c>
      <c s="23" t="s">
        <v>12</v>
      </c>
      <c s="23" t="s">
        <v>486</v>
      </c>
      <c s="19" t="s">
        <v>55</v>
      </c>
      <c s="24" t="s">
        <v>487</v>
      </c>
      <c s="25" t="s">
        <v>127</v>
      </c>
      <c s="26">
        <v>4.774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140.25">
      <c r="A20" s="30" t="s">
        <v>42</v>
      </c>
      <c r="E20" s="31" t="s">
        <v>488</v>
      </c>
    </row>
    <row r="21" spans="1:5" ht="63.75">
      <c r="A21" t="s">
        <v>44</v>
      </c>
      <c r="E21" s="29" t="s">
        <v>129</v>
      </c>
    </row>
    <row r="22" spans="1:16" ht="12.75">
      <c r="A22" s="19" t="s">
        <v>35</v>
      </c>
      <c s="23" t="s">
        <v>23</v>
      </c>
      <c s="23" t="s">
        <v>489</v>
      </c>
      <c s="19" t="s">
        <v>55</v>
      </c>
      <c s="24" t="s">
        <v>490</v>
      </c>
      <c s="25" t="s">
        <v>39</v>
      </c>
      <c s="26">
        <v>30.4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55</v>
      </c>
    </row>
    <row r="24" spans="1:5" ht="89.25">
      <c r="A24" s="30" t="s">
        <v>42</v>
      </c>
      <c r="E24" s="31" t="s">
        <v>491</v>
      </c>
    </row>
    <row r="25" spans="1:5" ht="63.75">
      <c r="A25" t="s">
        <v>44</v>
      </c>
      <c r="E25" s="29" t="s">
        <v>149</v>
      </c>
    </row>
    <row r="26" spans="1:16" ht="12.75">
      <c r="A26" s="19" t="s">
        <v>35</v>
      </c>
      <c s="23" t="s">
        <v>25</v>
      </c>
      <c s="23" t="s">
        <v>492</v>
      </c>
      <c s="19" t="s">
        <v>55</v>
      </c>
      <c s="24" t="s">
        <v>493</v>
      </c>
      <c s="25" t="s">
        <v>39</v>
      </c>
      <c s="26">
        <v>11.5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55</v>
      </c>
    </row>
    <row r="28" spans="1:5" ht="51">
      <c r="A28" s="30" t="s">
        <v>42</v>
      </c>
      <c r="E28" s="31" t="s">
        <v>494</v>
      </c>
    </row>
    <row r="29" spans="1:5" ht="63.75">
      <c r="A29" t="s">
        <v>44</v>
      </c>
      <c r="E29" s="29" t="s">
        <v>149</v>
      </c>
    </row>
    <row r="30" spans="1:16" ht="12.75">
      <c r="A30" s="19" t="s">
        <v>35</v>
      </c>
      <c s="23" t="s">
        <v>27</v>
      </c>
      <c s="23" t="s">
        <v>495</v>
      </c>
      <c s="19" t="s">
        <v>55</v>
      </c>
      <c s="24" t="s">
        <v>496</v>
      </c>
      <c s="25" t="s">
        <v>39</v>
      </c>
      <c s="26">
        <v>7.8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55</v>
      </c>
    </row>
    <row r="32" spans="1:5" ht="51">
      <c r="A32" s="30" t="s">
        <v>42</v>
      </c>
      <c r="E32" s="31" t="s">
        <v>497</v>
      </c>
    </row>
    <row r="33" spans="1:5" ht="63.75">
      <c r="A33" t="s">
        <v>44</v>
      </c>
      <c r="E33" s="29" t="s">
        <v>149</v>
      </c>
    </row>
    <row r="34" spans="1:16" ht="12.75">
      <c r="A34" s="19" t="s">
        <v>35</v>
      </c>
      <c s="23" t="s">
        <v>59</v>
      </c>
      <c s="23" t="s">
        <v>498</v>
      </c>
      <c s="19" t="s">
        <v>55</v>
      </c>
      <c s="24" t="s">
        <v>499</v>
      </c>
      <c s="25" t="s">
        <v>127</v>
      </c>
      <c s="26">
        <v>125.906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55</v>
      </c>
    </row>
    <row r="36" spans="1:5" ht="409.5">
      <c r="A36" s="30" t="s">
        <v>42</v>
      </c>
      <c r="E36" s="31" t="s">
        <v>500</v>
      </c>
    </row>
    <row r="37" spans="1:5" ht="318.75">
      <c r="A37" t="s">
        <v>44</v>
      </c>
      <c r="E37" s="29" t="s">
        <v>156</v>
      </c>
    </row>
    <row r="38" spans="1:16" ht="12.75">
      <c r="A38" s="19" t="s">
        <v>35</v>
      </c>
      <c s="23" t="s">
        <v>64</v>
      </c>
      <c s="23" t="s">
        <v>163</v>
      </c>
      <c s="19" t="s">
        <v>55</v>
      </c>
      <c s="24" t="s">
        <v>164</v>
      </c>
      <c s="25" t="s">
        <v>127</v>
      </c>
      <c s="26">
        <v>125.906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55</v>
      </c>
    </row>
    <row r="40" spans="1:5" ht="12.75">
      <c r="A40" s="30" t="s">
        <v>42</v>
      </c>
      <c r="E40" s="31" t="s">
        <v>501</v>
      </c>
    </row>
    <row r="41" spans="1:5" ht="191.25">
      <c r="A41" t="s">
        <v>44</v>
      </c>
      <c r="E41" s="29" t="s">
        <v>166</v>
      </c>
    </row>
    <row r="42" spans="1:16" ht="12.75">
      <c r="A42" s="19" t="s">
        <v>35</v>
      </c>
      <c s="23" t="s">
        <v>30</v>
      </c>
      <c s="23" t="s">
        <v>168</v>
      </c>
      <c s="19" t="s">
        <v>55</v>
      </c>
      <c s="24" t="s">
        <v>169</v>
      </c>
      <c s="25" t="s">
        <v>127</v>
      </c>
      <c s="26">
        <v>130.697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55</v>
      </c>
    </row>
    <row r="44" spans="1:5" ht="409.5">
      <c r="A44" s="30" t="s">
        <v>42</v>
      </c>
      <c r="E44" s="31" t="s">
        <v>502</v>
      </c>
    </row>
    <row r="45" spans="1:5" ht="229.5">
      <c r="A45" t="s">
        <v>44</v>
      </c>
      <c r="E45" s="29" t="s">
        <v>171</v>
      </c>
    </row>
    <row r="46" spans="1:18" ht="12.75" customHeight="1">
      <c r="A46" s="5" t="s">
        <v>33</v>
      </c>
      <c s="5"/>
      <c s="35" t="s">
        <v>13</v>
      </c>
      <c s="5"/>
      <c s="21" t="s">
        <v>197</v>
      </c>
      <c s="5"/>
      <c s="5"/>
      <c s="5"/>
      <c s="36">
        <f>0+Q46</f>
      </c>
      <c r="O46">
        <f>0+R46</f>
      </c>
      <c r="Q46">
        <f>0+I47+I51</f>
      </c>
      <c>
        <f>0+O47+O51</f>
      </c>
    </row>
    <row r="47" spans="1:16" ht="12.75">
      <c r="A47" s="19" t="s">
        <v>35</v>
      </c>
      <c s="23" t="s">
        <v>32</v>
      </c>
      <c s="23" t="s">
        <v>222</v>
      </c>
      <c s="19" t="s">
        <v>55</v>
      </c>
      <c s="24" t="s">
        <v>223</v>
      </c>
      <c s="25" t="s">
        <v>121</v>
      </c>
      <c s="26">
        <v>44.2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55</v>
      </c>
    </row>
    <row r="49" spans="1:5" ht="178.5">
      <c r="A49" s="30" t="s">
        <v>42</v>
      </c>
      <c r="E49" s="31" t="s">
        <v>503</v>
      </c>
    </row>
    <row r="50" spans="1:5" ht="102">
      <c r="A50" t="s">
        <v>44</v>
      </c>
      <c r="E50" s="29" t="s">
        <v>225</v>
      </c>
    </row>
    <row r="51" spans="1:16" ht="12.75">
      <c r="A51" s="19" t="s">
        <v>35</v>
      </c>
      <c s="23" t="s">
        <v>74</v>
      </c>
      <c s="23" t="s">
        <v>504</v>
      </c>
      <c s="19" t="s">
        <v>55</v>
      </c>
      <c s="24" t="s">
        <v>505</v>
      </c>
      <c s="25" t="s">
        <v>127</v>
      </c>
      <c s="26">
        <v>13.53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55</v>
      </c>
    </row>
    <row r="53" spans="1:5" ht="409.5">
      <c r="A53" s="30" t="s">
        <v>42</v>
      </c>
      <c r="E53" s="31" t="s">
        <v>506</v>
      </c>
    </row>
    <row r="54" spans="1:5" ht="369.75">
      <c r="A54" t="s">
        <v>44</v>
      </c>
      <c r="E54" s="29" t="s">
        <v>507</v>
      </c>
    </row>
    <row r="55" spans="1:18" ht="12.75" customHeight="1">
      <c r="A55" s="5" t="s">
        <v>33</v>
      </c>
      <c s="5"/>
      <c s="35" t="s">
        <v>23</v>
      </c>
      <c s="5"/>
      <c s="21" t="s">
        <v>226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9" t="s">
        <v>35</v>
      </c>
      <c s="23" t="s">
        <v>78</v>
      </c>
      <c s="23" t="s">
        <v>508</v>
      </c>
      <c s="19" t="s">
        <v>55</v>
      </c>
      <c s="24" t="s">
        <v>509</v>
      </c>
      <c s="25" t="s">
        <v>127</v>
      </c>
      <c s="26">
        <v>17.76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55</v>
      </c>
    </row>
    <row r="58" spans="1:5" ht="409.5">
      <c r="A58" s="30" t="s">
        <v>42</v>
      </c>
      <c r="E58" s="31" t="s">
        <v>510</v>
      </c>
    </row>
    <row r="59" spans="1:5" ht="369.75">
      <c r="A59" t="s">
        <v>44</v>
      </c>
      <c r="E59" s="29" t="s">
        <v>322</v>
      </c>
    </row>
    <row r="60" spans="1:16" ht="12.75">
      <c r="A60" s="19" t="s">
        <v>35</v>
      </c>
      <c s="23" t="s">
        <v>85</v>
      </c>
      <c s="23" t="s">
        <v>232</v>
      </c>
      <c s="19" t="s">
        <v>55</v>
      </c>
      <c s="24" t="s">
        <v>233</v>
      </c>
      <c s="25" t="s">
        <v>127</v>
      </c>
      <c s="26">
        <v>81.905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55</v>
      </c>
    </row>
    <row r="62" spans="1:5" ht="409.5">
      <c r="A62" s="30" t="s">
        <v>42</v>
      </c>
      <c r="E62" s="31" t="s">
        <v>511</v>
      </c>
    </row>
    <row r="63" spans="1:5" ht="38.25">
      <c r="A63" t="s">
        <v>44</v>
      </c>
      <c r="E63" s="29" t="s">
        <v>217</v>
      </c>
    </row>
    <row r="64" spans="1:16" ht="12.75">
      <c r="A64" s="19" t="s">
        <v>35</v>
      </c>
      <c s="23" t="s">
        <v>105</v>
      </c>
      <c s="23" t="s">
        <v>512</v>
      </c>
      <c s="19" t="s">
        <v>55</v>
      </c>
      <c s="24" t="s">
        <v>513</v>
      </c>
      <c s="25" t="s">
        <v>127</v>
      </c>
      <c s="26">
        <v>41.185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55</v>
      </c>
    </row>
    <row r="66" spans="1:5" ht="409.5">
      <c r="A66" s="30" t="s">
        <v>42</v>
      </c>
      <c r="E66" s="31" t="s">
        <v>514</v>
      </c>
    </row>
    <row r="67" spans="1:5" ht="102">
      <c r="A67" t="s">
        <v>44</v>
      </c>
      <c r="E67" s="29" t="s">
        <v>515</v>
      </c>
    </row>
    <row r="68" spans="1:18" ht="12.75" customHeight="1">
      <c r="A68" s="5" t="s">
        <v>33</v>
      </c>
      <c s="5"/>
      <c s="35" t="s">
        <v>25</v>
      </c>
      <c s="5"/>
      <c s="21" t="s">
        <v>235</v>
      </c>
      <c s="5"/>
      <c s="5"/>
      <c s="5"/>
      <c s="36">
        <f>0+Q68</f>
      </c>
      <c r="O68">
        <f>0+R68</f>
      </c>
      <c r="Q68">
        <f>0+I69</f>
      </c>
      <c>
        <f>0+O69</f>
      </c>
    </row>
    <row r="69" spans="1:16" ht="12.75">
      <c r="A69" s="19" t="s">
        <v>35</v>
      </c>
      <c s="23" t="s">
        <v>167</v>
      </c>
      <c s="23" t="s">
        <v>516</v>
      </c>
      <c s="19" t="s">
        <v>55</v>
      </c>
      <c s="24" t="s">
        <v>517</v>
      </c>
      <c s="25" t="s">
        <v>127</v>
      </c>
      <c s="26">
        <v>46.18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55</v>
      </c>
    </row>
    <row r="71" spans="1:5" ht="409.5">
      <c r="A71" s="30" t="s">
        <v>42</v>
      </c>
      <c r="E71" s="31" t="s">
        <v>518</v>
      </c>
    </row>
    <row r="72" spans="1:5" ht="127.5">
      <c r="A72" t="s">
        <v>44</v>
      </c>
      <c r="E72" s="29" t="s">
        <v>249</v>
      </c>
    </row>
    <row r="73" spans="1:18" ht="12.75" customHeight="1">
      <c r="A73" s="5" t="s">
        <v>33</v>
      </c>
      <c s="5"/>
      <c s="35" t="s">
        <v>59</v>
      </c>
      <c s="5"/>
      <c s="21" t="s">
        <v>519</v>
      </c>
      <c s="5"/>
      <c s="5"/>
      <c s="5"/>
      <c s="36">
        <f>0+Q73</f>
      </c>
      <c r="O73">
        <f>0+R73</f>
      </c>
      <c r="Q73">
        <f>0+I74+I78</f>
      </c>
      <c>
        <f>0+O74+O78</f>
      </c>
    </row>
    <row r="74" spans="1:16" ht="25.5">
      <c r="A74" s="19" t="s">
        <v>35</v>
      </c>
      <c s="23" t="s">
        <v>172</v>
      </c>
      <c s="23" t="s">
        <v>520</v>
      </c>
      <c s="19" t="s">
        <v>37</v>
      </c>
      <c s="24" t="s">
        <v>521</v>
      </c>
      <c s="25" t="s">
        <v>121</v>
      </c>
      <c s="26">
        <v>66.305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55</v>
      </c>
    </row>
    <row r="76" spans="1:5" ht="216.75">
      <c r="A76" s="30" t="s">
        <v>42</v>
      </c>
      <c r="E76" s="31" t="s">
        <v>522</v>
      </c>
    </row>
    <row r="77" spans="1:5" ht="191.25">
      <c r="A77" t="s">
        <v>44</v>
      </c>
      <c r="E77" s="29" t="s">
        <v>523</v>
      </c>
    </row>
    <row r="78" spans="1:16" ht="25.5">
      <c r="A78" s="19" t="s">
        <v>35</v>
      </c>
      <c s="23" t="s">
        <v>177</v>
      </c>
      <c s="23" t="s">
        <v>520</v>
      </c>
      <c s="19" t="s">
        <v>46</v>
      </c>
      <c s="24" t="s">
        <v>521</v>
      </c>
      <c s="25" t="s">
        <v>121</v>
      </c>
      <c s="26">
        <v>132.61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55</v>
      </c>
    </row>
    <row r="80" spans="1:5" ht="204">
      <c r="A80" s="30" t="s">
        <v>42</v>
      </c>
      <c r="E80" s="31" t="s">
        <v>524</v>
      </c>
    </row>
    <row r="81" spans="1:5" ht="191.25">
      <c r="A81" t="s">
        <v>44</v>
      </c>
      <c r="E81" s="29" t="s">
        <v>523</v>
      </c>
    </row>
    <row r="82" spans="1:18" ht="12.75" customHeight="1">
      <c r="A82" s="5" t="s">
        <v>33</v>
      </c>
      <c s="5"/>
      <c s="35" t="s">
        <v>30</v>
      </c>
      <c s="5"/>
      <c s="21" t="s">
        <v>323</v>
      </c>
      <c s="5"/>
      <c s="5"/>
      <c s="5"/>
      <c s="36">
        <f>0+Q82</f>
      </c>
      <c r="O82">
        <f>0+R82</f>
      </c>
      <c r="Q82">
        <f>0+I83+I87+I91+I95+I99+I103+I107+I111+I115+I119+I123</f>
      </c>
      <c>
        <f>0+O83+O87+O91+O95+O99+O103+O107+O111+O115+O119+O123</f>
      </c>
    </row>
    <row r="83" spans="1:16" ht="12.75">
      <c r="A83" s="19" t="s">
        <v>35</v>
      </c>
      <c s="23" t="s">
        <v>182</v>
      </c>
      <c s="23" t="s">
        <v>525</v>
      </c>
      <c s="19" t="s">
        <v>55</v>
      </c>
      <c s="24" t="s">
        <v>526</v>
      </c>
      <c s="25" t="s">
        <v>39</v>
      </c>
      <c s="26">
        <v>16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55</v>
      </c>
    </row>
    <row r="85" spans="1:5" ht="127.5">
      <c r="A85" s="30" t="s">
        <v>42</v>
      </c>
      <c r="E85" s="31" t="s">
        <v>527</v>
      </c>
    </row>
    <row r="86" spans="1:5" ht="63.75">
      <c r="A86" t="s">
        <v>44</v>
      </c>
      <c r="E86" s="29" t="s">
        <v>528</v>
      </c>
    </row>
    <row r="87" spans="1:16" ht="12.75">
      <c r="A87" s="19" t="s">
        <v>35</v>
      </c>
      <c s="23" t="s">
        <v>188</v>
      </c>
      <c s="23" t="s">
        <v>529</v>
      </c>
      <c s="19" t="s">
        <v>55</v>
      </c>
      <c s="24" t="s">
        <v>530</v>
      </c>
      <c s="25" t="s">
        <v>39</v>
      </c>
      <c s="26">
        <v>20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55</v>
      </c>
    </row>
    <row r="89" spans="1:5" ht="127.5">
      <c r="A89" s="30" t="s">
        <v>42</v>
      </c>
      <c r="E89" s="31" t="s">
        <v>531</v>
      </c>
    </row>
    <row r="90" spans="1:5" ht="38.25">
      <c r="A90" t="s">
        <v>44</v>
      </c>
      <c r="E90" s="29" t="s">
        <v>328</v>
      </c>
    </row>
    <row r="91" spans="1:16" ht="12.75">
      <c r="A91" s="19" t="s">
        <v>35</v>
      </c>
      <c s="23" t="s">
        <v>192</v>
      </c>
      <c s="23" t="s">
        <v>532</v>
      </c>
      <c s="19" t="s">
        <v>55</v>
      </c>
      <c s="24" t="s">
        <v>533</v>
      </c>
      <c s="25" t="s">
        <v>127</v>
      </c>
      <c s="26">
        <v>61.605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55</v>
      </c>
    </row>
    <row r="93" spans="1:5" ht="242.25">
      <c r="A93" s="30" t="s">
        <v>42</v>
      </c>
      <c r="E93" s="31" t="s">
        <v>534</v>
      </c>
    </row>
    <row r="94" spans="1:5" ht="408">
      <c r="A94" t="s">
        <v>44</v>
      </c>
      <c r="E94" s="29" t="s">
        <v>535</v>
      </c>
    </row>
    <row r="95" spans="1:16" ht="12.75">
      <c r="A95" s="19" t="s">
        <v>35</v>
      </c>
      <c s="23" t="s">
        <v>198</v>
      </c>
      <c s="23" t="s">
        <v>536</v>
      </c>
      <c s="19" t="s">
        <v>55</v>
      </c>
      <c s="24" t="s">
        <v>537</v>
      </c>
      <c s="25" t="s">
        <v>39</v>
      </c>
      <c s="26">
        <v>160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55</v>
      </c>
    </row>
    <row r="97" spans="1:5" ht="409.5">
      <c r="A97" s="30" t="s">
        <v>42</v>
      </c>
      <c r="E97" s="31" t="s">
        <v>538</v>
      </c>
    </row>
    <row r="98" spans="1:5" ht="63.75">
      <c r="A98" t="s">
        <v>44</v>
      </c>
      <c r="E98" s="29" t="s">
        <v>539</v>
      </c>
    </row>
    <row r="99" spans="1:16" ht="12.75">
      <c r="A99" s="19" t="s">
        <v>35</v>
      </c>
      <c s="23" t="s">
        <v>203</v>
      </c>
      <c s="23" t="s">
        <v>540</v>
      </c>
      <c s="19" t="s">
        <v>55</v>
      </c>
      <c s="24" t="s">
        <v>541</v>
      </c>
      <c s="25" t="s">
        <v>39</v>
      </c>
      <c s="26">
        <v>8.5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55</v>
      </c>
    </row>
    <row r="101" spans="1:5" ht="51">
      <c r="A101" s="30" t="s">
        <v>42</v>
      </c>
      <c r="E101" s="31" t="s">
        <v>542</v>
      </c>
    </row>
    <row r="102" spans="1:5" ht="63.75">
      <c r="A102" t="s">
        <v>44</v>
      </c>
      <c r="E102" s="29" t="s">
        <v>539</v>
      </c>
    </row>
    <row r="103" spans="1:16" ht="12.75">
      <c r="A103" s="19" t="s">
        <v>35</v>
      </c>
      <c s="23" t="s">
        <v>208</v>
      </c>
      <c s="23" t="s">
        <v>543</v>
      </c>
      <c s="19" t="s">
        <v>475</v>
      </c>
      <c s="24" t="s">
        <v>544</v>
      </c>
      <c s="25" t="s">
        <v>39</v>
      </c>
      <c s="26">
        <v>8.5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55</v>
      </c>
    </row>
    <row r="105" spans="1:5" ht="51">
      <c r="A105" s="30" t="s">
        <v>42</v>
      </c>
      <c r="E105" s="31" t="s">
        <v>545</v>
      </c>
    </row>
    <row r="106" spans="1:5" ht="63.75">
      <c r="A106" t="s">
        <v>44</v>
      </c>
      <c r="E106" s="29" t="s">
        <v>539</v>
      </c>
    </row>
    <row r="107" spans="1:16" ht="12.75">
      <c r="A107" s="19" t="s">
        <v>35</v>
      </c>
      <c s="23" t="s">
        <v>213</v>
      </c>
      <c s="23" t="s">
        <v>427</v>
      </c>
      <c s="19" t="s">
        <v>55</v>
      </c>
      <c s="24" t="s">
        <v>428</v>
      </c>
      <c s="25" t="s">
        <v>127</v>
      </c>
      <c s="26">
        <v>96.576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55</v>
      </c>
    </row>
    <row r="109" spans="1:5" ht="409.5">
      <c r="A109" s="30" t="s">
        <v>42</v>
      </c>
      <c r="E109" s="31" t="s">
        <v>546</v>
      </c>
    </row>
    <row r="110" spans="1:5" ht="102">
      <c r="A110" t="s">
        <v>44</v>
      </c>
      <c r="E110" s="29" t="s">
        <v>430</v>
      </c>
    </row>
    <row r="111" spans="1:16" ht="12.75">
      <c r="A111" s="19" t="s">
        <v>35</v>
      </c>
      <c s="23" t="s">
        <v>218</v>
      </c>
      <c s="23" t="s">
        <v>431</v>
      </c>
      <c s="19" t="s">
        <v>55</v>
      </c>
      <c s="24" t="s">
        <v>432</v>
      </c>
      <c s="25" t="s">
        <v>39</v>
      </c>
      <c s="26">
        <v>105.7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55</v>
      </c>
    </row>
    <row r="113" spans="1:5" ht="331.5">
      <c r="A113" s="30" t="s">
        <v>42</v>
      </c>
      <c r="E113" s="31" t="s">
        <v>547</v>
      </c>
    </row>
    <row r="114" spans="1:5" ht="114.75">
      <c r="A114" t="s">
        <v>44</v>
      </c>
      <c r="E114" s="29" t="s">
        <v>434</v>
      </c>
    </row>
    <row r="115" spans="1:16" ht="12.75">
      <c r="A115" s="19" t="s">
        <v>35</v>
      </c>
      <c s="23" t="s">
        <v>221</v>
      </c>
      <c s="23" t="s">
        <v>435</v>
      </c>
      <c s="19" t="s">
        <v>55</v>
      </c>
      <c s="24" t="s">
        <v>436</v>
      </c>
      <c s="25" t="s">
        <v>39</v>
      </c>
      <c s="26">
        <v>46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55</v>
      </c>
    </row>
    <row r="117" spans="1:5" ht="204">
      <c r="A117" s="30" t="s">
        <v>42</v>
      </c>
      <c r="E117" s="31" t="s">
        <v>548</v>
      </c>
    </row>
    <row r="118" spans="1:5" ht="114.75">
      <c r="A118" t="s">
        <v>44</v>
      </c>
      <c r="E118" s="29" t="s">
        <v>434</v>
      </c>
    </row>
    <row r="119" spans="1:16" ht="12.75">
      <c r="A119" s="19" t="s">
        <v>35</v>
      </c>
      <c s="23" t="s">
        <v>227</v>
      </c>
      <c s="23" t="s">
        <v>549</v>
      </c>
      <c s="19" t="s">
        <v>55</v>
      </c>
      <c s="24" t="s">
        <v>550</v>
      </c>
      <c s="25" t="s">
        <v>39</v>
      </c>
      <c s="26">
        <v>7.5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55</v>
      </c>
    </row>
    <row r="121" spans="1:5" ht="51">
      <c r="A121" s="30" t="s">
        <v>42</v>
      </c>
      <c r="E121" s="31" t="s">
        <v>551</v>
      </c>
    </row>
    <row r="122" spans="1:5" ht="114.75">
      <c r="A122" t="s">
        <v>44</v>
      </c>
      <c r="E122" s="29" t="s">
        <v>434</v>
      </c>
    </row>
    <row r="123" spans="1:16" ht="12.75">
      <c r="A123" s="19" t="s">
        <v>35</v>
      </c>
      <c s="23" t="s">
        <v>231</v>
      </c>
      <c s="23" t="s">
        <v>552</v>
      </c>
      <c s="19" t="s">
        <v>55</v>
      </c>
      <c s="24" t="s">
        <v>553</v>
      </c>
      <c s="25" t="s">
        <v>39</v>
      </c>
      <c s="26">
        <v>7.5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55</v>
      </c>
    </row>
    <row r="125" spans="1:5" ht="51">
      <c r="A125" s="30" t="s">
        <v>42</v>
      </c>
      <c r="E125" s="31" t="s">
        <v>554</v>
      </c>
    </row>
    <row r="126" spans="1:5" ht="114.75">
      <c r="A126" t="s">
        <v>44</v>
      </c>
      <c r="E126" s="29" t="s">
        <v>434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0+O8+O17+O86+O107+O112+O153+O166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555</v>
      </c>
      <c s="32">
        <f>0+I8+I17+I86+I107+I112+I153+I166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555</v>
      </c>
      <c s="5"/>
      <c s="14" t="s">
        <v>556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109</v>
      </c>
      <c s="19" t="s">
        <v>55</v>
      </c>
      <c s="24" t="s">
        <v>110</v>
      </c>
      <c s="25" t="s">
        <v>111</v>
      </c>
      <c s="26">
        <v>12074.256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27.5">
      <c r="A11" s="30" t="s">
        <v>42</v>
      </c>
      <c r="E11" s="31" t="s">
        <v>557</v>
      </c>
    </row>
    <row r="12" spans="1:5" ht="140.25">
      <c r="A12" t="s">
        <v>44</v>
      </c>
      <c r="E12" s="29" t="s">
        <v>113</v>
      </c>
    </row>
    <row r="13" spans="1:16" ht="25.5">
      <c r="A13" s="19" t="s">
        <v>35</v>
      </c>
      <c s="23" t="s">
        <v>13</v>
      </c>
      <c s="23" t="s">
        <v>114</v>
      </c>
      <c s="19" t="s">
        <v>55</v>
      </c>
      <c s="24" t="s">
        <v>115</v>
      </c>
      <c s="25" t="s">
        <v>111</v>
      </c>
      <c s="26">
        <v>67.567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116</v>
      </c>
    </row>
    <row r="15" spans="1:5" ht="51">
      <c r="A15" s="30" t="s">
        <v>42</v>
      </c>
      <c r="E15" s="31" t="s">
        <v>558</v>
      </c>
    </row>
    <row r="16" spans="1:5" ht="140.25">
      <c r="A16" t="s">
        <v>44</v>
      </c>
      <c r="E16" s="29" t="s">
        <v>113</v>
      </c>
    </row>
    <row r="17" spans="1:18" ht="12.75" customHeight="1">
      <c r="A17" s="5" t="s">
        <v>33</v>
      </c>
      <c s="5"/>
      <c s="35" t="s">
        <v>19</v>
      </c>
      <c s="5"/>
      <c s="21" t="s">
        <v>118</v>
      </c>
      <c s="5"/>
      <c s="5"/>
      <c s="5"/>
      <c s="36">
        <f>0+Q17</f>
      </c>
      <c r="O17">
        <f>0+R17</f>
      </c>
      <c r="Q17">
        <f>0+I18+I22+I26+I30+I34+I38+I42+I46+I50+I54+I58+I62+I66+I70+I74+I78+I82</f>
      </c>
      <c>
        <f>0+O18+O22+O26+O30+O34+O38+O42+O46+O50+O54+O58+O62+O66+O70+O74+O78+O82</f>
      </c>
    </row>
    <row r="18" spans="1:16" ht="12.75">
      <c r="A18" s="19" t="s">
        <v>35</v>
      </c>
      <c s="23" t="s">
        <v>12</v>
      </c>
      <c s="23" t="s">
        <v>119</v>
      </c>
      <c s="19" t="s">
        <v>55</v>
      </c>
      <c s="24" t="s">
        <v>120</v>
      </c>
      <c s="25" t="s">
        <v>121</v>
      </c>
      <c s="26">
        <v>120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38.25">
      <c r="A20" s="30" t="s">
        <v>42</v>
      </c>
      <c r="E20" s="31" t="s">
        <v>559</v>
      </c>
    </row>
    <row r="21" spans="1:5" ht="38.25">
      <c r="A21" t="s">
        <v>44</v>
      </c>
      <c r="E21" s="29" t="s">
        <v>124</v>
      </c>
    </row>
    <row r="22" spans="1:16" ht="12.75">
      <c r="A22" s="19" t="s">
        <v>35</v>
      </c>
      <c s="23" t="s">
        <v>23</v>
      </c>
      <c s="23" t="s">
        <v>125</v>
      </c>
      <c s="19" t="s">
        <v>55</v>
      </c>
      <c s="24" t="s">
        <v>126</v>
      </c>
      <c s="25" t="s">
        <v>127</v>
      </c>
      <c s="26">
        <v>1866.34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55</v>
      </c>
    </row>
    <row r="24" spans="1:5" ht="153">
      <c r="A24" s="30" t="s">
        <v>42</v>
      </c>
      <c r="E24" s="31" t="s">
        <v>560</v>
      </c>
    </row>
    <row r="25" spans="1:5" ht="63.75">
      <c r="A25" t="s">
        <v>44</v>
      </c>
      <c r="E25" s="29" t="s">
        <v>129</v>
      </c>
    </row>
    <row r="26" spans="1:16" ht="12.75">
      <c r="A26" s="19" t="s">
        <v>35</v>
      </c>
      <c s="23" t="s">
        <v>25</v>
      </c>
      <c s="23" t="s">
        <v>130</v>
      </c>
      <c s="19" t="s">
        <v>55</v>
      </c>
      <c s="24" t="s">
        <v>131</v>
      </c>
      <c s="25" t="s">
        <v>127</v>
      </c>
      <c s="26">
        <v>79.625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132</v>
      </c>
    </row>
    <row r="28" spans="1:5" ht="25.5">
      <c r="A28" s="30" t="s">
        <v>42</v>
      </c>
      <c r="E28" s="31" t="s">
        <v>561</v>
      </c>
    </row>
    <row r="29" spans="1:5" ht="63.75">
      <c r="A29" t="s">
        <v>44</v>
      </c>
      <c r="E29" s="29" t="s">
        <v>134</v>
      </c>
    </row>
    <row r="30" spans="1:16" ht="12.75">
      <c r="A30" s="19" t="s">
        <v>35</v>
      </c>
      <c s="23" t="s">
        <v>27</v>
      </c>
      <c s="23" t="s">
        <v>135</v>
      </c>
      <c s="19" t="s">
        <v>55</v>
      </c>
      <c s="24" t="s">
        <v>136</v>
      </c>
      <c s="25" t="s">
        <v>39</v>
      </c>
      <c s="26">
        <v>250.7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55</v>
      </c>
    </row>
    <row r="32" spans="1:5" ht="25.5">
      <c r="A32" s="30" t="s">
        <v>42</v>
      </c>
      <c r="E32" s="31" t="s">
        <v>562</v>
      </c>
    </row>
    <row r="33" spans="1:5" ht="63.75">
      <c r="A33" t="s">
        <v>44</v>
      </c>
      <c r="E33" s="29" t="s">
        <v>129</v>
      </c>
    </row>
    <row r="34" spans="1:16" ht="12.75">
      <c r="A34" s="19" t="s">
        <v>35</v>
      </c>
      <c s="23" t="s">
        <v>59</v>
      </c>
      <c s="23" t="s">
        <v>138</v>
      </c>
      <c s="19" t="s">
        <v>55</v>
      </c>
      <c s="24" t="s">
        <v>139</v>
      </c>
      <c s="25" t="s">
        <v>127</v>
      </c>
      <c s="26">
        <v>1902.142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140</v>
      </c>
    </row>
    <row r="36" spans="1:5" ht="293.25">
      <c r="A36" s="30" t="s">
        <v>42</v>
      </c>
      <c r="E36" s="31" t="s">
        <v>563</v>
      </c>
    </row>
    <row r="37" spans="1:5" ht="63.75">
      <c r="A37" t="s">
        <v>44</v>
      </c>
      <c r="E37" s="29" t="s">
        <v>129</v>
      </c>
    </row>
    <row r="38" spans="1:16" ht="12.75">
      <c r="A38" s="19" t="s">
        <v>35</v>
      </c>
      <c s="23" t="s">
        <v>64</v>
      </c>
      <c s="23" t="s">
        <v>142</v>
      </c>
      <c s="19" t="s">
        <v>55</v>
      </c>
      <c s="24" t="s">
        <v>143</v>
      </c>
      <c s="25" t="s">
        <v>127</v>
      </c>
      <c s="26">
        <v>3679.92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55</v>
      </c>
    </row>
    <row r="40" spans="1:5" ht="51">
      <c r="A40" s="30" t="s">
        <v>42</v>
      </c>
      <c r="E40" s="31" t="s">
        <v>564</v>
      </c>
    </row>
    <row r="41" spans="1:5" ht="369.75">
      <c r="A41" t="s">
        <v>44</v>
      </c>
      <c r="E41" s="29" t="s">
        <v>145</v>
      </c>
    </row>
    <row r="42" spans="1:16" ht="12.75">
      <c r="A42" s="19" t="s">
        <v>35</v>
      </c>
      <c s="23" t="s">
        <v>30</v>
      </c>
      <c s="23" t="s">
        <v>146</v>
      </c>
      <c s="19" t="s">
        <v>55</v>
      </c>
      <c s="24" t="s">
        <v>147</v>
      </c>
      <c s="25" t="s">
        <v>127</v>
      </c>
      <c s="26">
        <v>302.4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55</v>
      </c>
    </row>
    <row r="44" spans="1:5" ht="51">
      <c r="A44" s="30" t="s">
        <v>42</v>
      </c>
      <c r="E44" s="31" t="s">
        <v>565</v>
      </c>
    </row>
    <row r="45" spans="1:5" ht="63.75">
      <c r="A45" t="s">
        <v>44</v>
      </c>
      <c r="E45" s="29" t="s">
        <v>149</v>
      </c>
    </row>
    <row r="46" spans="1:16" ht="12.75">
      <c r="A46" s="19" t="s">
        <v>35</v>
      </c>
      <c s="23" t="s">
        <v>32</v>
      </c>
      <c s="23" t="s">
        <v>150</v>
      </c>
      <c s="19" t="s">
        <v>55</v>
      </c>
      <c s="24" t="s">
        <v>151</v>
      </c>
      <c s="25" t="s">
        <v>39</v>
      </c>
      <c s="26">
        <v>1551.5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55</v>
      </c>
    </row>
    <row r="48" spans="1:5" ht="25.5">
      <c r="A48" s="30" t="s">
        <v>42</v>
      </c>
      <c r="E48" s="31" t="s">
        <v>566</v>
      </c>
    </row>
    <row r="49" spans="1:5" ht="63.75">
      <c r="A49" t="s">
        <v>44</v>
      </c>
      <c r="E49" s="29" t="s">
        <v>149</v>
      </c>
    </row>
    <row r="50" spans="1:16" ht="12.75">
      <c r="A50" s="19" t="s">
        <v>35</v>
      </c>
      <c s="23" t="s">
        <v>74</v>
      </c>
      <c s="23" t="s">
        <v>157</v>
      </c>
      <c s="19" t="s">
        <v>55</v>
      </c>
      <c s="24" t="s">
        <v>158</v>
      </c>
      <c s="25" t="s">
        <v>127</v>
      </c>
      <c s="26">
        <v>115.62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55</v>
      </c>
    </row>
    <row r="52" spans="1:5" ht="89.25">
      <c r="A52" s="30" t="s">
        <v>42</v>
      </c>
      <c r="E52" s="31" t="s">
        <v>567</v>
      </c>
    </row>
    <row r="53" spans="1:5" ht="318.75">
      <c r="A53" t="s">
        <v>44</v>
      </c>
      <c r="E53" s="29" t="s">
        <v>156</v>
      </c>
    </row>
    <row r="54" spans="1:16" ht="12.75">
      <c r="A54" s="19" t="s">
        <v>35</v>
      </c>
      <c s="23" t="s">
        <v>78</v>
      </c>
      <c s="23" t="s">
        <v>160</v>
      </c>
      <c s="19" t="s">
        <v>55</v>
      </c>
      <c s="24" t="s">
        <v>161</v>
      </c>
      <c s="25" t="s">
        <v>127</v>
      </c>
      <c s="26">
        <v>15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55</v>
      </c>
    </row>
    <row r="56" spans="1:5" ht="25.5">
      <c r="A56" s="30" t="s">
        <v>42</v>
      </c>
      <c r="E56" s="31" t="s">
        <v>568</v>
      </c>
    </row>
    <row r="57" spans="1:5" ht="318.75">
      <c r="A57" t="s">
        <v>44</v>
      </c>
      <c r="E57" s="29" t="s">
        <v>156</v>
      </c>
    </row>
    <row r="58" spans="1:16" ht="12.75">
      <c r="A58" s="19" t="s">
        <v>35</v>
      </c>
      <c s="23" t="s">
        <v>85</v>
      </c>
      <c s="23" t="s">
        <v>163</v>
      </c>
      <c s="19" t="s">
        <v>55</v>
      </c>
      <c s="24" t="s">
        <v>164</v>
      </c>
      <c s="25" t="s">
        <v>127</v>
      </c>
      <c s="26">
        <v>3810.54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55</v>
      </c>
    </row>
    <row r="60" spans="1:5" ht="63.75">
      <c r="A60" s="30" t="s">
        <v>42</v>
      </c>
      <c r="E60" s="31" t="s">
        <v>569</v>
      </c>
    </row>
    <row r="61" spans="1:5" ht="191.25">
      <c r="A61" t="s">
        <v>44</v>
      </c>
      <c r="E61" s="29" t="s">
        <v>166</v>
      </c>
    </row>
    <row r="62" spans="1:16" ht="12.75">
      <c r="A62" s="19" t="s">
        <v>35</v>
      </c>
      <c s="23" t="s">
        <v>105</v>
      </c>
      <c s="23" t="s">
        <v>168</v>
      </c>
      <c s="19" t="s">
        <v>55</v>
      </c>
      <c s="24" t="s">
        <v>169</v>
      </c>
      <c s="25" t="s">
        <v>127</v>
      </c>
      <c s="26">
        <v>63.55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55</v>
      </c>
    </row>
    <row r="64" spans="1:5" ht="89.25">
      <c r="A64" s="30" t="s">
        <v>42</v>
      </c>
      <c r="E64" s="31" t="s">
        <v>570</v>
      </c>
    </row>
    <row r="65" spans="1:5" ht="229.5">
      <c r="A65" t="s">
        <v>44</v>
      </c>
      <c r="E65" s="29" t="s">
        <v>171</v>
      </c>
    </row>
    <row r="66" spans="1:16" ht="12.75">
      <c r="A66" s="19" t="s">
        <v>35</v>
      </c>
      <c s="23" t="s">
        <v>167</v>
      </c>
      <c s="23" t="s">
        <v>173</v>
      </c>
      <c s="19" t="s">
        <v>55</v>
      </c>
      <c s="24" t="s">
        <v>174</v>
      </c>
      <c s="25" t="s">
        <v>127</v>
      </c>
      <c s="26">
        <v>16.65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55</v>
      </c>
    </row>
    <row r="68" spans="1:5" ht="38.25">
      <c r="A68" s="30" t="s">
        <v>42</v>
      </c>
      <c r="E68" s="31" t="s">
        <v>571</v>
      </c>
    </row>
    <row r="69" spans="1:5" ht="293.25">
      <c r="A69" t="s">
        <v>44</v>
      </c>
      <c r="E69" s="29" t="s">
        <v>176</v>
      </c>
    </row>
    <row r="70" spans="1:16" ht="12.75">
      <c r="A70" s="19" t="s">
        <v>35</v>
      </c>
      <c s="23" t="s">
        <v>172</v>
      </c>
      <c s="23" t="s">
        <v>178</v>
      </c>
      <c s="19" t="s">
        <v>55</v>
      </c>
      <c s="24" t="s">
        <v>179</v>
      </c>
      <c s="25" t="s">
        <v>121</v>
      </c>
      <c s="26">
        <v>7359.84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55</v>
      </c>
    </row>
    <row r="72" spans="1:5" ht="76.5">
      <c r="A72" s="30" t="s">
        <v>42</v>
      </c>
      <c r="E72" s="31" t="s">
        <v>572</v>
      </c>
    </row>
    <row r="73" spans="1:5" ht="25.5">
      <c r="A73" t="s">
        <v>44</v>
      </c>
      <c r="E73" s="29" t="s">
        <v>181</v>
      </c>
    </row>
    <row r="74" spans="1:16" ht="12.75">
      <c r="A74" s="19" t="s">
        <v>35</v>
      </c>
      <c s="23" t="s">
        <v>177</v>
      </c>
      <c s="23" t="s">
        <v>183</v>
      </c>
      <c s="19" t="s">
        <v>55</v>
      </c>
      <c s="24" t="s">
        <v>184</v>
      </c>
      <c s="25" t="s">
        <v>121</v>
      </c>
      <c s="26">
        <v>2975.6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185</v>
      </c>
    </row>
    <row r="76" spans="1:5" ht="51">
      <c r="A76" s="30" t="s">
        <v>42</v>
      </c>
      <c r="E76" s="31" t="s">
        <v>573</v>
      </c>
    </row>
    <row r="77" spans="1:5" ht="38.25">
      <c r="A77" t="s">
        <v>44</v>
      </c>
      <c r="E77" s="29" t="s">
        <v>187</v>
      </c>
    </row>
    <row r="78" spans="1:16" ht="12.75">
      <c r="A78" s="19" t="s">
        <v>35</v>
      </c>
      <c s="23" t="s">
        <v>182</v>
      </c>
      <c s="23" t="s">
        <v>189</v>
      </c>
      <c s="19" t="s">
        <v>55</v>
      </c>
      <c s="24" t="s">
        <v>190</v>
      </c>
      <c s="25" t="s">
        <v>121</v>
      </c>
      <c s="26">
        <v>2975.6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55</v>
      </c>
    </row>
    <row r="80" spans="1:5" ht="38.25">
      <c r="A80" s="30" t="s">
        <v>42</v>
      </c>
      <c r="E80" s="31" t="s">
        <v>574</v>
      </c>
    </row>
    <row r="81" spans="1:5" ht="25.5">
      <c r="A81" t="s">
        <v>44</v>
      </c>
      <c r="E81" s="29" t="s">
        <v>191</v>
      </c>
    </row>
    <row r="82" spans="1:16" ht="12.75">
      <c r="A82" s="19" t="s">
        <v>35</v>
      </c>
      <c s="23" t="s">
        <v>188</v>
      </c>
      <c s="23" t="s">
        <v>193</v>
      </c>
      <c s="19" t="s">
        <v>55</v>
      </c>
      <c s="24" t="s">
        <v>194</v>
      </c>
      <c s="25" t="s">
        <v>121</v>
      </c>
      <c s="26">
        <v>240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55</v>
      </c>
    </row>
    <row r="84" spans="1:5" ht="38.25">
      <c r="A84" s="30" t="s">
        <v>42</v>
      </c>
      <c r="E84" s="31" t="s">
        <v>575</v>
      </c>
    </row>
    <row r="85" spans="1:5" ht="38.25">
      <c r="A85" t="s">
        <v>44</v>
      </c>
      <c r="E85" s="29" t="s">
        <v>196</v>
      </c>
    </row>
    <row r="86" spans="1:18" ht="12.75" customHeight="1">
      <c r="A86" s="5" t="s">
        <v>33</v>
      </c>
      <c s="5"/>
      <c s="35" t="s">
        <v>13</v>
      </c>
      <c s="5"/>
      <c s="21" t="s">
        <v>197</v>
      </c>
      <c s="5"/>
      <c s="5"/>
      <c s="5"/>
      <c s="36">
        <f>0+Q86</f>
      </c>
      <c r="O86">
        <f>0+R86</f>
      </c>
      <c r="Q86">
        <f>0+I87+I91+I95+I99+I103</f>
      </c>
      <c>
        <f>0+O87+O91+O95+O99+O103</f>
      </c>
    </row>
    <row r="87" spans="1:16" ht="12.75">
      <c r="A87" s="19" t="s">
        <v>35</v>
      </c>
      <c s="23" t="s">
        <v>192</v>
      </c>
      <c s="23" t="s">
        <v>199</v>
      </c>
      <c s="19" t="s">
        <v>55</v>
      </c>
      <c s="24" t="s">
        <v>200</v>
      </c>
      <c s="25" t="s">
        <v>39</v>
      </c>
      <c s="26">
        <v>137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55</v>
      </c>
    </row>
    <row r="89" spans="1:5" ht="38.25">
      <c r="A89" s="30" t="s">
        <v>42</v>
      </c>
      <c r="E89" s="31" t="s">
        <v>576</v>
      </c>
    </row>
    <row r="90" spans="1:5" ht="165.75">
      <c r="A90" t="s">
        <v>44</v>
      </c>
      <c r="E90" s="29" t="s">
        <v>202</v>
      </c>
    </row>
    <row r="91" spans="1:16" ht="12.75">
      <c r="A91" s="19" t="s">
        <v>35</v>
      </c>
      <c s="23" t="s">
        <v>198</v>
      </c>
      <c s="23" t="s">
        <v>204</v>
      </c>
      <c s="19" t="s">
        <v>55</v>
      </c>
      <c s="24" t="s">
        <v>205</v>
      </c>
      <c s="25" t="s">
        <v>121</v>
      </c>
      <c s="26">
        <v>205.5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55</v>
      </c>
    </row>
    <row r="93" spans="1:5" ht="25.5">
      <c r="A93" s="30" t="s">
        <v>42</v>
      </c>
      <c r="E93" s="31" t="s">
        <v>577</v>
      </c>
    </row>
    <row r="94" spans="1:5" ht="51">
      <c r="A94" t="s">
        <v>44</v>
      </c>
      <c r="E94" s="29" t="s">
        <v>207</v>
      </c>
    </row>
    <row r="95" spans="1:16" ht="12.75">
      <c r="A95" s="19" t="s">
        <v>35</v>
      </c>
      <c s="23" t="s">
        <v>203</v>
      </c>
      <c s="23" t="s">
        <v>209</v>
      </c>
      <c s="19" t="s">
        <v>37</v>
      </c>
      <c s="24" t="s">
        <v>210</v>
      </c>
      <c s="25" t="s">
        <v>127</v>
      </c>
      <c s="26">
        <v>2496.319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55</v>
      </c>
    </row>
    <row r="97" spans="1:5" ht="191.25">
      <c r="A97" s="30" t="s">
        <v>42</v>
      </c>
      <c r="E97" s="31" t="s">
        <v>578</v>
      </c>
    </row>
    <row r="98" spans="1:5" ht="38.25">
      <c r="A98" t="s">
        <v>44</v>
      </c>
      <c r="E98" s="29" t="s">
        <v>212</v>
      </c>
    </row>
    <row r="99" spans="1:16" ht="12.75">
      <c r="A99" s="19" t="s">
        <v>35</v>
      </c>
      <c s="23" t="s">
        <v>208</v>
      </c>
      <c s="23" t="s">
        <v>209</v>
      </c>
      <c s="19" t="s">
        <v>46</v>
      </c>
      <c s="24" t="s">
        <v>210</v>
      </c>
      <c s="25" t="s">
        <v>127</v>
      </c>
      <c s="26">
        <v>81.867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55</v>
      </c>
    </row>
    <row r="101" spans="1:5" ht="153">
      <c r="A101" s="30" t="s">
        <v>42</v>
      </c>
      <c r="E101" s="31" t="s">
        <v>579</v>
      </c>
    </row>
    <row r="102" spans="1:5" ht="38.25">
      <c r="A102" t="s">
        <v>44</v>
      </c>
      <c r="E102" s="29" t="s">
        <v>212</v>
      </c>
    </row>
    <row r="103" spans="1:16" ht="12.75">
      <c r="A103" s="19" t="s">
        <v>35</v>
      </c>
      <c s="23" t="s">
        <v>213</v>
      </c>
      <c s="23" t="s">
        <v>222</v>
      </c>
      <c s="19" t="s">
        <v>55</v>
      </c>
      <c s="24" t="s">
        <v>223</v>
      </c>
      <c s="25" t="s">
        <v>121</v>
      </c>
      <c s="26">
        <v>7359.84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55</v>
      </c>
    </row>
    <row r="105" spans="1:5" ht="127.5">
      <c r="A105" s="30" t="s">
        <v>42</v>
      </c>
      <c r="E105" s="31" t="s">
        <v>580</v>
      </c>
    </row>
    <row r="106" spans="1:5" ht="102">
      <c r="A106" t="s">
        <v>44</v>
      </c>
      <c r="E106" s="29" t="s">
        <v>225</v>
      </c>
    </row>
    <row r="107" spans="1:18" ht="12.75" customHeight="1">
      <c r="A107" s="5" t="s">
        <v>33</v>
      </c>
      <c s="5"/>
      <c s="35" t="s">
        <v>23</v>
      </c>
      <c s="5"/>
      <c s="21" t="s">
        <v>226</v>
      </c>
      <c s="5"/>
      <c s="5"/>
      <c s="5"/>
      <c s="36">
        <f>0+Q107</f>
      </c>
      <c r="O107">
        <f>0+R107</f>
      </c>
      <c r="Q107">
        <f>0+I108</f>
      </c>
      <c>
        <f>0+O108</f>
      </c>
    </row>
    <row r="108" spans="1:16" ht="12.75">
      <c r="A108" s="19" t="s">
        <v>35</v>
      </c>
      <c s="23" t="s">
        <v>218</v>
      </c>
      <c s="23" t="s">
        <v>232</v>
      </c>
      <c s="19" t="s">
        <v>55</v>
      </c>
      <c s="24" t="s">
        <v>233</v>
      </c>
      <c s="25" t="s">
        <v>127</v>
      </c>
      <c s="26">
        <v>5.55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55</v>
      </c>
    </row>
    <row r="110" spans="1:5" ht="38.25">
      <c r="A110" s="30" t="s">
        <v>42</v>
      </c>
      <c r="E110" s="31" t="s">
        <v>581</v>
      </c>
    </row>
    <row r="111" spans="1:5" ht="38.25">
      <c r="A111" t="s">
        <v>44</v>
      </c>
      <c r="E111" s="29" t="s">
        <v>217</v>
      </c>
    </row>
    <row r="112" spans="1:18" ht="12.75" customHeight="1">
      <c r="A112" s="5" t="s">
        <v>33</v>
      </c>
      <c s="5"/>
      <c s="35" t="s">
        <v>25</v>
      </c>
      <c s="5"/>
      <c s="21" t="s">
        <v>235</v>
      </c>
      <c s="5"/>
      <c s="5"/>
      <c s="5"/>
      <c s="36">
        <f>0+Q112</f>
      </c>
      <c r="O112">
        <f>0+R112</f>
      </c>
      <c r="Q112">
        <f>0+I113+I117+I121+I125+I129+I133+I137+I141+I145+I149</f>
      </c>
      <c>
        <f>0+O113+O117+O121+O125+O129+O133+O137+O141+O145+O149</f>
      </c>
    </row>
    <row r="113" spans="1:16" ht="12.75">
      <c r="A113" s="19" t="s">
        <v>35</v>
      </c>
      <c s="23" t="s">
        <v>221</v>
      </c>
      <c s="23" t="s">
        <v>242</v>
      </c>
      <c s="19" t="s">
        <v>55</v>
      </c>
      <c s="24" t="s">
        <v>243</v>
      </c>
      <c s="25" t="s">
        <v>121</v>
      </c>
      <c s="26">
        <v>14259.12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582</v>
      </c>
    </row>
    <row r="115" spans="1:5" ht="255">
      <c r="A115" s="30" t="s">
        <v>42</v>
      </c>
      <c r="E115" s="31" t="s">
        <v>583</v>
      </c>
    </row>
    <row r="116" spans="1:5" ht="51">
      <c r="A116" t="s">
        <v>44</v>
      </c>
      <c r="E116" s="29" t="s">
        <v>240</v>
      </c>
    </row>
    <row r="117" spans="1:16" ht="12.75">
      <c r="A117" s="19" t="s">
        <v>35</v>
      </c>
      <c s="23" t="s">
        <v>227</v>
      </c>
      <c s="23" t="s">
        <v>246</v>
      </c>
      <c s="19" t="s">
        <v>55</v>
      </c>
      <c s="24" t="s">
        <v>247</v>
      </c>
      <c s="25" t="s">
        <v>127</v>
      </c>
      <c s="26">
        <v>1103.976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55</v>
      </c>
    </row>
    <row r="119" spans="1:5" ht="127.5">
      <c r="A119" s="30" t="s">
        <v>42</v>
      </c>
      <c r="E119" s="31" t="s">
        <v>584</v>
      </c>
    </row>
    <row r="120" spans="1:5" ht="127.5">
      <c r="A120" t="s">
        <v>44</v>
      </c>
      <c r="E120" s="29" t="s">
        <v>249</v>
      </c>
    </row>
    <row r="121" spans="1:16" ht="12.75">
      <c r="A121" s="19" t="s">
        <v>35</v>
      </c>
      <c s="23" t="s">
        <v>231</v>
      </c>
      <c s="23" t="s">
        <v>251</v>
      </c>
      <c s="19" t="s">
        <v>55</v>
      </c>
      <c s="24" t="s">
        <v>252</v>
      </c>
      <c s="25" t="s">
        <v>121</v>
      </c>
      <c s="26">
        <v>2172.9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55</v>
      </c>
    </row>
    <row r="123" spans="1:5" ht="102">
      <c r="A123" s="30" t="s">
        <v>42</v>
      </c>
      <c r="E123" s="31" t="s">
        <v>585</v>
      </c>
    </row>
    <row r="124" spans="1:5" ht="38.25">
      <c r="A124" t="s">
        <v>44</v>
      </c>
      <c r="E124" s="29" t="s">
        <v>254</v>
      </c>
    </row>
    <row r="125" spans="1:16" ht="12.75">
      <c r="A125" s="19" t="s">
        <v>35</v>
      </c>
      <c s="23" t="s">
        <v>236</v>
      </c>
      <c s="23" t="s">
        <v>261</v>
      </c>
      <c s="19" t="s">
        <v>55</v>
      </c>
      <c s="24" t="s">
        <v>262</v>
      </c>
      <c s="25" t="s">
        <v>121</v>
      </c>
      <c s="26">
        <v>16556.934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55</v>
      </c>
    </row>
    <row r="127" spans="1:5" ht="178.5">
      <c r="A127" s="30" t="s">
        <v>42</v>
      </c>
      <c r="E127" s="31" t="s">
        <v>586</v>
      </c>
    </row>
    <row r="128" spans="1:5" ht="51">
      <c r="A128" t="s">
        <v>44</v>
      </c>
      <c r="E128" s="29" t="s">
        <v>259</v>
      </c>
    </row>
    <row r="129" spans="1:16" ht="12.75">
      <c r="A129" s="19" t="s">
        <v>35</v>
      </c>
      <c s="23" t="s">
        <v>241</v>
      </c>
      <c s="23" t="s">
        <v>265</v>
      </c>
      <c s="19" t="s">
        <v>55</v>
      </c>
      <c s="24" t="s">
        <v>266</v>
      </c>
      <c s="25" t="s">
        <v>121</v>
      </c>
      <c s="26">
        <v>9632.43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55</v>
      </c>
    </row>
    <row r="131" spans="1:5" ht="89.25">
      <c r="A131" s="30" t="s">
        <v>42</v>
      </c>
      <c r="E131" s="31" t="s">
        <v>587</v>
      </c>
    </row>
    <row r="132" spans="1:5" ht="51">
      <c r="A132" t="s">
        <v>44</v>
      </c>
      <c r="E132" s="29" t="s">
        <v>259</v>
      </c>
    </row>
    <row r="133" spans="1:16" ht="12.75">
      <c r="A133" s="19" t="s">
        <v>35</v>
      </c>
      <c s="23" t="s">
        <v>245</v>
      </c>
      <c s="23" t="s">
        <v>269</v>
      </c>
      <c s="19" t="s">
        <v>55</v>
      </c>
      <c s="24" t="s">
        <v>270</v>
      </c>
      <c s="25" t="s">
        <v>121</v>
      </c>
      <c s="26">
        <v>5928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55</v>
      </c>
    </row>
    <row r="135" spans="1:5" ht="51">
      <c r="A135" s="30" t="s">
        <v>42</v>
      </c>
      <c r="E135" s="31" t="s">
        <v>588</v>
      </c>
    </row>
    <row r="136" spans="1:5" ht="51">
      <c r="A136" t="s">
        <v>44</v>
      </c>
      <c r="E136" s="29" t="s">
        <v>272</v>
      </c>
    </row>
    <row r="137" spans="1:16" ht="12.75">
      <c r="A137" s="19" t="s">
        <v>35</v>
      </c>
      <c s="23" t="s">
        <v>250</v>
      </c>
      <c s="23" t="s">
        <v>274</v>
      </c>
      <c s="19" t="s">
        <v>55</v>
      </c>
      <c s="24" t="s">
        <v>275</v>
      </c>
      <c s="25" t="s">
        <v>121</v>
      </c>
      <c s="26">
        <v>10165.38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589</v>
      </c>
    </row>
    <row r="139" spans="1:5" ht="153">
      <c r="A139" s="30" t="s">
        <v>42</v>
      </c>
      <c r="E139" s="31" t="s">
        <v>590</v>
      </c>
    </row>
    <row r="140" spans="1:5" ht="140.25">
      <c r="A140" t="s">
        <v>44</v>
      </c>
      <c r="E140" s="29" t="s">
        <v>278</v>
      </c>
    </row>
    <row r="141" spans="1:16" ht="12.75">
      <c r="A141" s="19" t="s">
        <v>35</v>
      </c>
      <c s="23" t="s">
        <v>255</v>
      </c>
      <c s="23" t="s">
        <v>280</v>
      </c>
      <c s="19" t="s">
        <v>55</v>
      </c>
      <c s="24" t="s">
        <v>281</v>
      </c>
      <c s="25" t="s">
        <v>127</v>
      </c>
      <c s="26">
        <v>26.976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25.5">
      <c r="A142" s="28" t="s">
        <v>40</v>
      </c>
      <c r="E142" s="29" t="s">
        <v>282</v>
      </c>
    </row>
    <row r="143" spans="1:5" ht="89.25">
      <c r="A143" s="30" t="s">
        <v>42</v>
      </c>
      <c r="E143" s="31" t="s">
        <v>591</v>
      </c>
    </row>
    <row r="144" spans="1:5" ht="140.25">
      <c r="A144" t="s">
        <v>44</v>
      </c>
      <c r="E144" s="29" t="s">
        <v>278</v>
      </c>
    </row>
    <row r="145" spans="1:16" ht="12.75">
      <c r="A145" s="19" t="s">
        <v>35</v>
      </c>
      <c s="23" t="s">
        <v>260</v>
      </c>
      <c s="23" t="s">
        <v>285</v>
      </c>
      <c s="19" t="s">
        <v>55</v>
      </c>
      <c s="24" t="s">
        <v>286</v>
      </c>
      <c s="25" t="s">
        <v>121</v>
      </c>
      <c s="26">
        <v>10363.884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55</v>
      </c>
    </row>
    <row r="147" spans="1:5" ht="191.25">
      <c r="A147" s="30" t="s">
        <v>42</v>
      </c>
      <c r="E147" s="31" t="s">
        <v>592</v>
      </c>
    </row>
    <row r="148" spans="1:5" ht="140.25">
      <c r="A148" t="s">
        <v>44</v>
      </c>
      <c r="E148" s="29" t="s">
        <v>278</v>
      </c>
    </row>
    <row r="149" spans="1:16" ht="12.75">
      <c r="A149" s="19" t="s">
        <v>35</v>
      </c>
      <c s="23" t="s">
        <v>264</v>
      </c>
      <c s="23" t="s">
        <v>289</v>
      </c>
      <c s="19" t="s">
        <v>55</v>
      </c>
      <c s="24" t="s">
        <v>290</v>
      </c>
      <c s="25" t="s">
        <v>127</v>
      </c>
      <c s="26">
        <v>757.958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291</v>
      </c>
    </row>
    <row r="151" spans="1:5" ht="127.5">
      <c r="A151" s="30" t="s">
        <v>42</v>
      </c>
      <c r="E151" s="31" t="s">
        <v>593</v>
      </c>
    </row>
    <row r="152" spans="1:5" ht="140.25">
      <c r="A152" t="s">
        <v>44</v>
      </c>
      <c r="E152" s="29" t="s">
        <v>278</v>
      </c>
    </row>
    <row r="153" spans="1:18" ht="12.75" customHeight="1">
      <c r="A153" s="5" t="s">
        <v>33</v>
      </c>
      <c s="5"/>
      <c s="35" t="s">
        <v>64</v>
      </c>
      <c s="5"/>
      <c s="21" t="s">
        <v>298</v>
      </c>
      <c s="5"/>
      <c s="5"/>
      <c s="5"/>
      <c s="36">
        <f>0+Q153</f>
      </c>
      <c r="O153">
        <f>0+R153</f>
      </c>
      <c r="Q153">
        <f>0+I154+I158+I162</f>
      </c>
      <c>
        <f>0+O154+O158+O162</f>
      </c>
    </row>
    <row r="154" spans="1:16" ht="12.75">
      <c r="A154" s="19" t="s">
        <v>35</v>
      </c>
      <c s="23" t="s">
        <v>268</v>
      </c>
      <c s="23" t="s">
        <v>300</v>
      </c>
      <c s="19" t="s">
        <v>55</v>
      </c>
      <c s="24" t="s">
        <v>301</v>
      </c>
      <c s="25" t="s">
        <v>39</v>
      </c>
      <c s="26">
        <v>37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55</v>
      </c>
    </row>
    <row r="156" spans="1:5" ht="51">
      <c r="A156" s="30" t="s">
        <v>42</v>
      </c>
      <c r="E156" s="31" t="s">
        <v>594</v>
      </c>
    </row>
    <row r="157" spans="1:5" ht="255">
      <c r="A157" t="s">
        <v>44</v>
      </c>
      <c r="E157" s="29" t="s">
        <v>303</v>
      </c>
    </row>
    <row r="158" spans="1:16" ht="12.75">
      <c r="A158" s="19" t="s">
        <v>35</v>
      </c>
      <c s="23" t="s">
        <v>273</v>
      </c>
      <c s="23" t="s">
        <v>314</v>
      </c>
      <c s="19" t="s">
        <v>55</v>
      </c>
      <c s="24" t="s">
        <v>315</v>
      </c>
      <c s="25" t="s">
        <v>81</v>
      </c>
      <c s="26">
        <v>6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55</v>
      </c>
    </row>
    <row r="160" spans="1:5" ht="38.25">
      <c r="A160" s="30" t="s">
        <v>42</v>
      </c>
      <c r="E160" s="31" t="s">
        <v>595</v>
      </c>
    </row>
    <row r="161" spans="1:5" ht="76.5">
      <c r="A161" t="s">
        <v>44</v>
      </c>
      <c r="E161" s="29" t="s">
        <v>317</v>
      </c>
    </row>
    <row r="162" spans="1:16" ht="12.75">
      <c r="A162" s="19" t="s">
        <v>35</v>
      </c>
      <c s="23" t="s">
        <v>279</v>
      </c>
      <c s="23" t="s">
        <v>319</v>
      </c>
      <c s="19" t="s">
        <v>55</v>
      </c>
      <c s="24" t="s">
        <v>320</v>
      </c>
      <c s="25" t="s">
        <v>127</v>
      </c>
      <c s="26">
        <v>9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55</v>
      </c>
    </row>
    <row r="164" spans="1:5" ht="38.25">
      <c r="A164" s="30" t="s">
        <v>42</v>
      </c>
      <c r="E164" s="31" t="s">
        <v>596</v>
      </c>
    </row>
    <row r="165" spans="1:5" ht="369.75">
      <c r="A165" t="s">
        <v>44</v>
      </c>
      <c r="E165" s="29" t="s">
        <v>322</v>
      </c>
    </row>
    <row r="166" spans="1:18" ht="12.75" customHeight="1">
      <c r="A166" s="5" t="s">
        <v>33</v>
      </c>
      <c s="5"/>
      <c s="35" t="s">
        <v>30</v>
      </c>
      <c s="5"/>
      <c s="21" t="s">
        <v>323</v>
      </c>
      <c s="5"/>
      <c s="5"/>
      <c s="5"/>
      <c s="36">
        <f>0+Q166</f>
      </c>
      <c r="O166">
        <f>0+R166</f>
      </c>
      <c r="Q166">
        <f>0+I167+I171+I175+I179+I183+I187+I191+I195+I199+I203+I207+I211+I215+I219+I223+I227+I231+I235</f>
      </c>
      <c>
        <f>0+O167+O171+O175+O179+O183+O187+O191+O195+O199+O203+O207+O211+O215+O219+O223+O227+O231+O235</f>
      </c>
    </row>
    <row r="167" spans="1:16" ht="25.5">
      <c r="A167" s="19" t="s">
        <v>35</v>
      </c>
      <c s="23" t="s">
        <v>284</v>
      </c>
      <c s="23" t="s">
        <v>597</v>
      </c>
      <c s="19" t="s">
        <v>55</v>
      </c>
      <c s="24" t="s">
        <v>598</v>
      </c>
      <c s="25" t="s">
        <v>39</v>
      </c>
      <c s="26">
        <v>122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55</v>
      </c>
    </row>
    <row r="169" spans="1:5" ht="76.5">
      <c r="A169" s="30" t="s">
        <v>42</v>
      </c>
      <c r="E169" s="31" t="s">
        <v>599</v>
      </c>
    </row>
    <row r="170" spans="1:5" ht="127.5">
      <c r="A170" t="s">
        <v>44</v>
      </c>
      <c r="E170" s="29" t="s">
        <v>600</v>
      </c>
    </row>
    <row r="171" spans="1:16" ht="25.5">
      <c r="A171" s="19" t="s">
        <v>35</v>
      </c>
      <c s="23" t="s">
        <v>288</v>
      </c>
      <c s="23" t="s">
        <v>325</v>
      </c>
      <c s="19" t="s">
        <v>55</v>
      </c>
      <c s="24" t="s">
        <v>326</v>
      </c>
      <c s="25" t="s">
        <v>39</v>
      </c>
      <c s="26">
        <v>22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55</v>
      </c>
    </row>
    <row r="173" spans="1:5" ht="38.25">
      <c r="A173" s="30" t="s">
        <v>42</v>
      </c>
      <c r="E173" s="31" t="s">
        <v>601</v>
      </c>
    </row>
    <row r="174" spans="1:5" ht="38.25">
      <c r="A174" t="s">
        <v>44</v>
      </c>
      <c r="E174" s="29" t="s">
        <v>328</v>
      </c>
    </row>
    <row r="175" spans="1:16" ht="12.75">
      <c r="A175" s="19" t="s">
        <v>35</v>
      </c>
      <c s="23" t="s">
        <v>293</v>
      </c>
      <c s="23" t="s">
        <v>330</v>
      </c>
      <c s="19" t="s">
        <v>55</v>
      </c>
      <c s="24" t="s">
        <v>331</v>
      </c>
      <c s="25" t="s">
        <v>81</v>
      </c>
      <c s="26">
        <v>93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55</v>
      </c>
    </row>
    <row r="177" spans="1:5" ht="63.75">
      <c r="A177" s="30" t="s">
        <v>42</v>
      </c>
      <c r="E177" s="31" t="s">
        <v>602</v>
      </c>
    </row>
    <row r="178" spans="1:5" ht="51">
      <c r="A178" t="s">
        <v>44</v>
      </c>
      <c r="E178" s="29" t="s">
        <v>333</v>
      </c>
    </row>
    <row r="179" spans="1:16" ht="12.75">
      <c r="A179" s="19" t="s">
        <v>35</v>
      </c>
      <c s="23" t="s">
        <v>299</v>
      </c>
      <c s="23" t="s">
        <v>335</v>
      </c>
      <c s="19" t="s">
        <v>55</v>
      </c>
      <c s="24" t="s">
        <v>336</v>
      </c>
      <c s="25" t="s">
        <v>81</v>
      </c>
      <c s="26">
        <v>70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55</v>
      </c>
    </row>
    <row r="181" spans="1:5" ht="25.5">
      <c r="A181" s="30" t="s">
        <v>42</v>
      </c>
      <c r="E181" s="31" t="s">
        <v>603</v>
      </c>
    </row>
    <row r="182" spans="1:5" ht="25.5">
      <c r="A182" t="s">
        <v>44</v>
      </c>
      <c r="E182" s="29" t="s">
        <v>338</v>
      </c>
    </row>
    <row r="183" spans="1:16" ht="12.75">
      <c r="A183" s="19" t="s">
        <v>35</v>
      </c>
      <c s="23" t="s">
        <v>304</v>
      </c>
      <c s="23" t="s">
        <v>604</v>
      </c>
      <c s="19" t="s">
        <v>55</v>
      </c>
      <c s="24" t="s">
        <v>605</v>
      </c>
      <c s="25" t="s">
        <v>81</v>
      </c>
      <c s="26">
        <v>9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55</v>
      </c>
    </row>
    <row r="185" spans="1:5" ht="38.25">
      <c r="A185" s="30" t="s">
        <v>42</v>
      </c>
      <c r="E185" s="31" t="s">
        <v>606</v>
      </c>
    </row>
    <row r="186" spans="1:5" ht="51">
      <c r="A186" t="s">
        <v>44</v>
      </c>
      <c r="E186" s="29" t="s">
        <v>333</v>
      </c>
    </row>
    <row r="187" spans="1:16" ht="25.5">
      <c r="A187" s="19" t="s">
        <v>35</v>
      </c>
      <c s="23" t="s">
        <v>308</v>
      </c>
      <c s="23" t="s">
        <v>340</v>
      </c>
      <c s="19" t="s">
        <v>55</v>
      </c>
      <c s="24" t="s">
        <v>341</v>
      </c>
      <c s="25" t="s">
        <v>81</v>
      </c>
      <c s="26">
        <v>22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12.75">
      <c r="A188" s="28" t="s">
        <v>40</v>
      </c>
      <c r="E188" s="29" t="s">
        <v>55</v>
      </c>
    </row>
    <row r="189" spans="1:5" ht="229.5">
      <c r="A189" s="30" t="s">
        <v>42</v>
      </c>
      <c r="E189" s="31" t="s">
        <v>607</v>
      </c>
    </row>
    <row r="190" spans="1:5" ht="25.5">
      <c r="A190" t="s">
        <v>44</v>
      </c>
      <c r="E190" s="29" t="s">
        <v>343</v>
      </c>
    </row>
    <row r="191" spans="1:16" ht="12.75">
      <c r="A191" s="19" t="s">
        <v>35</v>
      </c>
      <c s="23" t="s">
        <v>313</v>
      </c>
      <c s="23" t="s">
        <v>345</v>
      </c>
      <c s="19" t="s">
        <v>55</v>
      </c>
      <c s="24" t="s">
        <v>346</v>
      </c>
      <c s="25" t="s">
        <v>81</v>
      </c>
      <c s="26">
        <v>24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12.75">
      <c r="A192" s="28" t="s">
        <v>40</v>
      </c>
      <c r="E192" s="29" t="s">
        <v>55</v>
      </c>
    </row>
    <row r="193" spans="1:5" ht="38.25">
      <c r="A193" s="30" t="s">
        <v>42</v>
      </c>
      <c r="E193" s="31" t="s">
        <v>608</v>
      </c>
    </row>
    <row r="194" spans="1:5" ht="25.5">
      <c r="A194" t="s">
        <v>44</v>
      </c>
      <c r="E194" s="29" t="s">
        <v>349</v>
      </c>
    </row>
    <row r="195" spans="1:16" ht="25.5">
      <c r="A195" s="19" t="s">
        <v>35</v>
      </c>
      <c s="23" t="s">
        <v>318</v>
      </c>
      <c s="23" t="s">
        <v>351</v>
      </c>
      <c s="19" t="s">
        <v>55</v>
      </c>
      <c s="24" t="s">
        <v>352</v>
      </c>
      <c s="25" t="s">
        <v>81</v>
      </c>
      <c s="26">
        <v>12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12.75">
      <c r="A196" s="28" t="s">
        <v>40</v>
      </c>
      <c r="E196" s="29" t="s">
        <v>55</v>
      </c>
    </row>
    <row r="197" spans="1:5" ht="38.25">
      <c r="A197" s="30" t="s">
        <v>42</v>
      </c>
      <c r="E197" s="31" t="s">
        <v>609</v>
      </c>
    </row>
    <row r="198" spans="1:5" ht="25.5">
      <c r="A198" t="s">
        <v>44</v>
      </c>
      <c r="E198" s="29" t="s">
        <v>354</v>
      </c>
    </row>
    <row r="199" spans="1:16" ht="12.75">
      <c r="A199" s="19" t="s">
        <v>35</v>
      </c>
      <c s="23" t="s">
        <v>324</v>
      </c>
      <c s="23" t="s">
        <v>356</v>
      </c>
      <c s="19" t="s">
        <v>55</v>
      </c>
      <c s="24" t="s">
        <v>357</v>
      </c>
      <c s="25" t="s">
        <v>81</v>
      </c>
      <c s="26">
        <v>13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12.75">
      <c r="A200" s="28" t="s">
        <v>40</v>
      </c>
      <c r="E200" s="29" t="s">
        <v>55</v>
      </c>
    </row>
    <row r="201" spans="1:5" ht="38.25">
      <c r="A201" s="30" t="s">
        <v>42</v>
      </c>
      <c r="E201" s="31" t="s">
        <v>610</v>
      </c>
    </row>
    <row r="202" spans="1:5" ht="25.5">
      <c r="A202" t="s">
        <v>44</v>
      </c>
      <c r="E202" s="29" t="s">
        <v>349</v>
      </c>
    </row>
    <row r="203" spans="1:16" ht="25.5">
      <c r="A203" s="19" t="s">
        <v>35</v>
      </c>
      <c s="23" t="s">
        <v>329</v>
      </c>
      <c s="23" t="s">
        <v>360</v>
      </c>
      <c s="19" t="s">
        <v>55</v>
      </c>
      <c s="24" t="s">
        <v>361</v>
      </c>
      <c s="25" t="s">
        <v>121</v>
      </c>
      <c s="26">
        <v>615.92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40</v>
      </c>
      <c r="E204" s="29" t="s">
        <v>55</v>
      </c>
    </row>
    <row r="205" spans="1:5" ht="395.25">
      <c r="A205" s="30" t="s">
        <v>42</v>
      </c>
      <c r="E205" s="31" t="s">
        <v>611</v>
      </c>
    </row>
    <row r="206" spans="1:5" ht="38.25">
      <c r="A206" t="s">
        <v>44</v>
      </c>
      <c r="E206" s="29" t="s">
        <v>363</v>
      </c>
    </row>
    <row r="207" spans="1:16" ht="25.5">
      <c r="A207" s="19" t="s">
        <v>35</v>
      </c>
      <c s="23" t="s">
        <v>334</v>
      </c>
      <c s="23" t="s">
        <v>365</v>
      </c>
      <c s="19" t="s">
        <v>55</v>
      </c>
      <c s="24" t="s">
        <v>366</v>
      </c>
      <c s="25" t="s">
        <v>121</v>
      </c>
      <c s="26">
        <v>615.92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55</v>
      </c>
    </row>
    <row r="209" spans="1:5" ht="395.25">
      <c r="A209" s="30" t="s">
        <v>42</v>
      </c>
      <c r="E209" s="31" t="s">
        <v>611</v>
      </c>
    </row>
    <row r="210" spans="1:5" ht="38.25">
      <c r="A210" t="s">
        <v>44</v>
      </c>
      <c r="E210" s="29" t="s">
        <v>363</v>
      </c>
    </row>
    <row r="211" spans="1:16" ht="25.5">
      <c r="A211" s="19" t="s">
        <v>35</v>
      </c>
      <c s="23" t="s">
        <v>339</v>
      </c>
      <c s="23" t="s">
        <v>368</v>
      </c>
      <c s="19" t="s">
        <v>55</v>
      </c>
      <c s="24" t="s">
        <v>369</v>
      </c>
      <c s="25" t="s">
        <v>121</v>
      </c>
      <c s="26">
        <v>114.9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55</v>
      </c>
    </row>
    <row r="213" spans="1:5" ht="89.25">
      <c r="A213" s="30" t="s">
        <v>42</v>
      </c>
      <c r="E213" s="31" t="s">
        <v>612</v>
      </c>
    </row>
    <row r="214" spans="1:5" ht="12.75">
      <c r="A214" t="s">
        <v>44</v>
      </c>
      <c r="E214" s="29" t="s">
        <v>371</v>
      </c>
    </row>
    <row r="215" spans="1:16" ht="12.75">
      <c r="A215" s="19" t="s">
        <v>35</v>
      </c>
      <c s="23" t="s">
        <v>344</v>
      </c>
      <c s="23" t="s">
        <v>373</v>
      </c>
      <c s="19" t="s">
        <v>55</v>
      </c>
      <c s="24" t="s">
        <v>374</v>
      </c>
      <c s="25" t="s">
        <v>39</v>
      </c>
      <c s="26">
        <v>490.8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55</v>
      </c>
    </row>
    <row r="217" spans="1:5" ht="76.5">
      <c r="A217" s="30" t="s">
        <v>42</v>
      </c>
      <c r="E217" s="31" t="s">
        <v>613</v>
      </c>
    </row>
    <row r="218" spans="1:5" ht="51">
      <c r="A218" t="s">
        <v>44</v>
      </c>
      <c r="E218" s="29" t="s">
        <v>376</v>
      </c>
    </row>
    <row r="219" spans="1:16" ht="12.75">
      <c r="A219" s="19" t="s">
        <v>35</v>
      </c>
      <c s="23" t="s">
        <v>350</v>
      </c>
      <c s="23" t="s">
        <v>614</v>
      </c>
      <c s="19" t="s">
        <v>55</v>
      </c>
      <c s="24" t="s">
        <v>615</v>
      </c>
      <c s="25" t="s">
        <v>39</v>
      </c>
      <c s="26">
        <v>30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40</v>
      </c>
      <c r="E220" s="29" t="s">
        <v>616</v>
      </c>
    </row>
    <row r="221" spans="1:5" ht="216.75">
      <c r="A221" s="30" t="s">
        <v>42</v>
      </c>
      <c r="E221" s="31" t="s">
        <v>617</v>
      </c>
    </row>
    <row r="222" spans="1:5" ht="51">
      <c r="A222" t="s">
        <v>44</v>
      </c>
      <c r="E222" s="29" t="s">
        <v>376</v>
      </c>
    </row>
    <row r="223" spans="1:16" ht="12.75">
      <c r="A223" s="19" t="s">
        <v>35</v>
      </c>
      <c s="23" t="s">
        <v>355</v>
      </c>
      <c s="23" t="s">
        <v>378</v>
      </c>
      <c s="19" t="s">
        <v>55</v>
      </c>
      <c s="24" t="s">
        <v>379</v>
      </c>
      <c s="25" t="s">
        <v>39</v>
      </c>
      <c s="26">
        <v>18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12.75">
      <c r="A224" s="28" t="s">
        <v>40</v>
      </c>
      <c r="E224" s="29" t="s">
        <v>55</v>
      </c>
    </row>
    <row r="225" spans="1:5" ht="38.25">
      <c r="A225" s="30" t="s">
        <v>42</v>
      </c>
      <c r="E225" s="31" t="s">
        <v>618</v>
      </c>
    </row>
    <row r="226" spans="1:5" ht="25.5">
      <c r="A226" t="s">
        <v>44</v>
      </c>
      <c r="E226" s="29" t="s">
        <v>381</v>
      </c>
    </row>
    <row r="227" spans="1:16" ht="12.75">
      <c r="A227" s="19" t="s">
        <v>35</v>
      </c>
      <c s="23" t="s">
        <v>359</v>
      </c>
      <c s="23" t="s">
        <v>383</v>
      </c>
      <c s="19" t="s">
        <v>55</v>
      </c>
      <c s="24" t="s">
        <v>384</v>
      </c>
      <c s="25" t="s">
        <v>39</v>
      </c>
      <c s="26">
        <v>117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55</v>
      </c>
    </row>
    <row r="229" spans="1:5" ht="89.25">
      <c r="A229" s="30" t="s">
        <v>42</v>
      </c>
      <c r="E229" s="31" t="s">
        <v>619</v>
      </c>
    </row>
    <row r="230" spans="1:5" ht="25.5">
      <c r="A230" t="s">
        <v>44</v>
      </c>
      <c r="E230" s="29" t="s">
        <v>381</v>
      </c>
    </row>
    <row r="231" spans="1:16" ht="12.75">
      <c r="A231" s="19" t="s">
        <v>35</v>
      </c>
      <c s="23" t="s">
        <v>364</v>
      </c>
      <c s="23" t="s">
        <v>391</v>
      </c>
      <c s="19" t="s">
        <v>55</v>
      </c>
      <c s="24" t="s">
        <v>392</v>
      </c>
      <c s="25" t="s">
        <v>39</v>
      </c>
      <c s="26">
        <v>111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620</v>
      </c>
    </row>
    <row r="233" spans="1:5" ht="76.5">
      <c r="A233" s="30" t="s">
        <v>42</v>
      </c>
      <c r="E233" s="31" t="s">
        <v>621</v>
      </c>
    </row>
    <row r="234" spans="1:5" ht="38.25">
      <c r="A234" t="s">
        <v>44</v>
      </c>
      <c r="E234" s="29" t="s">
        <v>395</v>
      </c>
    </row>
    <row r="235" spans="1:16" ht="12.75">
      <c r="A235" s="19" t="s">
        <v>35</v>
      </c>
      <c s="23" t="s">
        <v>367</v>
      </c>
      <c s="23" t="s">
        <v>479</v>
      </c>
      <c s="19" t="s">
        <v>55</v>
      </c>
      <c s="24" t="s">
        <v>480</v>
      </c>
      <c s="25" t="s">
        <v>81</v>
      </c>
      <c s="26">
        <v>2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55</v>
      </c>
    </row>
    <row r="237" spans="1:5" ht="89.25">
      <c r="A237" s="30" t="s">
        <v>42</v>
      </c>
      <c r="E237" s="31" t="s">
        <v>622</v>
      </c>
    </row>
    <row r="238" spans="1:5" ht="89.25">
      <c r="A238" t="s">
        <v>44</v>
      </c>
      <c r="E238" s="29" t="s">
        <v>481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0+O8+O17+O46+O71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623</v>
      </c>
      <c s="32">
        <f>0+I8+I17+I46+I71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623</v>
      </c>
      <c s="5"/>
      <c s="14" t="s">
        <v>397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109</v>
      </c>
      <c s="19" t="s">
        <v>55</v>
      </c>
      <c s="24" t="s">
        <v>110</v>
      </c>
      <c s="25" t="s">
        <v>111</v>
      </c>
      <c s="26">
        <v>41.944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63.75">
      <c r="A11" s="30" t="s">
        <v>42</v>
      </c>
      <c r="E11" s="31" t="s">
        <v>624</v>
      </c>
    </row>
    <row r="12" spans="1:5" ht="140.25">
      <c r="A12" t="s">
        <v>44</v>
      </c>
      <c r="E12" s="29" t="s">
        <v>113</v>
      </c>
    </row>
    <row r="13" spans="1:16" ht="25.5">
      <c r="A13" s="19" t="s">
        <v>35</v>
      </c>
      <c s="23" t="s">
        <v>13</v>
      </c>
      <c s="23" t="s">
        <v>114</v>
      </c>
      <c s="19" t="s">
        <v>55</v>
      </c>
      <c s="24" t="s">
        <v>115</v>
      </c>
      <c s="25" t="s">
        <v>111</v>
      </c>
      <c s="26">
        <v>7.538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116</v>
      </c>
    </row>
    <row r="15" spans="1:5" ht="51">
      <c r="A15" s="30" t="s">
        <v>42</v>
      </c>
      <c r="E15" s="31" t="s">
        <v>625</v>
      </c>
    </row>
    <row r="16" spans="1:5" ht="140.25">
      <c r="A16" t="s">
        <v>44</v>
      </c>
      <c r="E16" s="29" t="s">
        <v>113</v>
      </c>
    </row>
    <row r="17" spans="1:18" ht="12.75" customHeight="1">
      <c r="A17" s="5" t="s">
        <v>33</v>
      </c>
      <c s="5"/>
      <c s="35" t="s">
        <v>19</v>
      </c>
      <c s="5"/>
      <c s="21" t="s">
        <v>118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9" t="s">
        <v>35</v>
      </c>
      <c s="23" t="s">
        <v>12</v>
      </c>
      <c s="23" t="s">
        <v>125</v>
      </c>
      <c s="19" t="s">
        <v>55</v>
      </c>
      <c s="24" t="s">
        <v>126</v>
      </c>
      <c s="25" t="s">
        <v>127</v>
      </c>
      <c s="26">
        <v>5.002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51">
      <c r="A20" s="30" t="s">
        <v>42</v>
      </c>
      <c r="E20" s="31" t="s">
        <v>626</v>
      </c>
    </row>
    <row r="21" spans="1:5" ht="63.75">
      <c r="A21" t="s">
        <v>44</v>
      </c>
      <c r="E21" s="29" t="s">
        <v>129</v>
      </c>
    </row>
    <row r="22" spans="1:16" ht="12.75">
      <c r="A22" s="19" t="s">
        <v>35</v>
      </c>
      <c s="23" t="s">
        <v>23</v>
      </c>
      <c s="23" t="s">
        <v>130</v>
      </c>
      <c s="19" t="s">
        <v>55</v>
      </c>
      <c s="24" t="s">
        <v>131</v>
      </c>
      <c s="25" t="s">
        <v>127</v>
      </c>
      <c s="26">
        <v>2.242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132</v>
      </c>
    </row>
    <row r="24" spans="1:5" ht="25.5">
      <c r="A24" s="30" t="s">
        <v>42</v>
      </c>
      <c r="E24" s="31" t="s">
        <v>627</v>
      </c>
    </row>
    <row r="25" spans="1:5" ht="63.75">
      <c r="A25" t="s">
        <v>44</v>
      </c>
      <c r="E25" s="29" t="s">
        <v>134</v>
      </c>
    </row>
    <row r="26" spans="1:16" ht="12.75">
      <c r="A26" s="19" t="s">
        <v>35</v>
      </c>
      <c s="23" t="s">
        <v>25</v>
      </c>
      <c s="23" t="s">
        <v>138</v>
      </c>
      <c s="19" t="s">
        <v>55</v>
      </c>
      <c s="24" t="s">
        <v>139</v>
      </c>
      <c s="25" t="s">
        <v>127</v>
      </c>
      <c s="26">
        <v>9.391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140</v>
      </c>
    </row>
    <row r="28" spans="1:5" ht="216.75">
      <c r="A28" s="30" t="s">
        <v>42</v>
      </c>
      <c r="E28" s="31" t="s">
        <v>628</v>
      </c>
    </row>
    <row r="29" spans="1:5" ht="63.75">
      <c r="A29" t="s">
        <v>44</v>
      </c>
      <c r="E29" s="29" t="s">
        <v>129</v>
      </c>
    </row>
    <row r="30" spans="1:16" ht="12.75">
      <c r="A30" s="19" t="s">
        <v>35</v>
      </c>
      <c s="23" t="s">
        <v>27</v>
      </c>
      <c s="23" t="s">
        <v>142</v>
      </c>
      <c s="19" t="s">
        <v>55</v>
      </c>
      <c s="24" t="s">
        <v>143</v>
      </c>
      <c s="25" t="s">
        <v>127</v>
      </c>
      <c s="26">
        <v>9.3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55</v>
      </c>
    </row>
    <row r="32" spans="1:5" ht="38.25">
      <c r="A32" s="30" t="s">
        <v>42</v>
      </c>
      <c r="E32" s="31" t="s">
        <v>629</v>
      </c>
    </row>
    <row r="33" spans="1:5" ht="369.75">
      <c r="A33" t="s">
        <v>44</v>
      </c>
      <c r="E33" s="29" t="s">
        <v>145</v>
      </c>
    </row>
    <row r="34" spans="1:16" ht="12.75">
      <c r="A34" s="19" t="s">
        <v>35</v>
      </c>
      <c s="23" t="s">
        <v>59</v>
      </c>
      <c s="23" t="s">
        <v>157</v>
      </c>
      <c s="19" t="s">
        <v>55</v>
      </c>
      <c s="24" t="s">
        <v>158</v>
      </c>
      <c s="25" t="s">
        <v>127</v>
      </c>
      <c s="26">
        <v>9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55</v>
      </c>
    </row>
    <row r="36" spans="1:5" ht="51">
      <c r="A36" s="30" t="s">
        <v>42</v>
      </c>
      <c r="E36" s="31" t="s">
        <v>630</v>
      </c>
    </row>
    <row r="37" spans="1:5" ht="318.75">
      <c r="A37" t="s">
        <v>44</v>
      </c>
      <c r="E37" s="29" t="s">
        <v>156</v>
      </c>
    </row>
    <row r="38" spans="1:16" ht="12.75">
      <c r="A38" s="19" t="s">
        <v>35</v>
      </c>
      <c s="23" t="s">
        <v>64</v>
      </c>
      <c s="23" t="s">
        <v>163</v>
      </c>
      <c s="19" t="s">
        <v>55</v>
      </c>
      <c s="24" t="s">
        <v>164</v>
      </c>
      <c s="25" t="s">
        <v>127</v>
      </c>
      <c s="26">
        <v>18.3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55</v>
      </c>
    </row>
    <row r="40" spans="1:5" ht="51">
      <c r="A40" s="30" t="s">
        <v>42</v>
      </c>
      <c r="E40" s="31" t="s">
        <v>631</v>
      </c>
    </row>
    <row r="41" spans="1:5" ht="191.25">
      <c r="A41" t="s">
        <v>44</v>
      </c>
      <c r="E41" s="29" t="s">
        <v>166</v>
      </c>
    </row>
    <row r="42" spans="1:16" ht="12.75">
      <c r="A42" s="19" t="s">
        <v>35</v>
      </c>
      <c s="23" t="s">
        <v>30</v>
      </c>
      <c s="23" t="s">
        <v>178</v>
      </c>
      <c s="19" t="s">
        <v>55</v>
      </c>
      <c s="24" t="s">
        <v>179</v>
      </c>
      <c s="25" t="s">
        <v>121</v>
      </c>
      <c s="26">
        <v>62.248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55</v>
      </c>
    </row>
    <row r="44" spans="1:5" ht="114.75">
      <c r="A44" s="30" t="s">
        <v>42</v>
      </c>
      <c r="E44" s="31" t="s">
        <v>632</v>
      </c>
    </row>
    <row r="45" spans="1:5" ht="25.5">
      <c r="A45" t="s">
        <v>44</v>
      </c>
      <c r="E45" s="29" t="s">
        <v>181</v>
      </c>
    </row>
    <row r="46" spans="1:18" ht="12.75" customHeight="1">
      <c r="A46" s="5" t="s">
        <v>33</v>
      </c>
      <c s="5"/>
      <c s="35" t="s">
        <v>25</v>
      </c>
      <c s="5"/>
      <c s="21" t="s">
        <v>235</v>
      </c>
      <c s="5"/>
      <c s="5"/>
      <c s="5"/>
      <c s="36">
        <f>0+Q46</f>
      </c>
      <c r="O46">
        <f>0+R46</f>
      </c>
      <c r="Q46">
        <f>0+I47+I51+I55+I59+I63+I67</f>
      </c>
      <c>
        <f>0+O47+O51+O55+O59+O63+O67</f>
      </c>
    </row>
    <row r="47" spans="1:16" ht="12.75">
      <c r="A47" s="19" t="s">
        <v>35</v>
      </c>
      <c s="23" t="s">
        <v>32</v>
      </c>
      <c s="23" t="s">
        <v>412</v>
      </c>
      <c s="19" t="s">
        <v>55</v>
      </c>
      <c s="24" t="s">
        <v>413</v>
      </c>
      <c s="25" t="s">
        <v>127</v>
      </c>
      <c s="26">
        <v>1.125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55</v>
      </c>
    </row>
    <row r="49" spans="1:5" ht="51">
      <c r="A49" s="30" t="s">
        <v>42</v>
      </c>
      <c r="E49" s="31" t="s">
        <v>633</v>
      </c>
    </row>
    <row r="50" spans="1:5" ht="51">
      <c r="A50" t="s">
        <v>44</v>
      </c>
      <c r="E50" s="29" t="s">
        <v>240</v>
      </c>
    </row>
    <row r="51" spans="1:16" ht="12.75">
      <c r="A51" s="19" t="s">
        <v>35</v>
      </c>
      <c s="23" t="s">
        <v>74</v>
      </c>
      <c s="23" t="s">
        <v>242</v>
      </c>
      <c s="19" t="s">
        <v>55</v>
      </c>
      <c s="24" t="s">
        <v>243</v>
      </c>
      <c s="25" t="s">
        <v>121</v>
      </c>
      <c s="26">
        <v>37.871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55</v>
      </c>
    </row>
    <row r="53" spans="1:5" ht="127.5">
      <c r="A53" s="30" t="s">
        <v>42</v>
      </c>
      <c r="E53" s="31" t="s">
        <v>634</v>
      </c>
    </row>
    <row r="54" spans="1:5" ht="51">
      <c r="A54" t="s">
        <v>44</v>
      </c>
      <c r="E54" s="29" t="s">
        <v>240</v>
      </c>
    </row>
    <row r="55" spans="1:16" ht="12.75">
      <c r="A55" s="19" t="s">
        <v>35</v>
      </c>
      <c s="23" t="s">
        <v>78</v>
      </c>
      <c s="23" t="s">
        <v>261</v>
      </c>
      <c s="19" t="s">
        <v>55</v>
      </c>
      <c s="24" t="s">
        <v>262</v>
      </c>
      <c s="25" t="s">
        <v>121</v>
      </c>
      <c s="26">
        <v>222.47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55</v>
      </c>
    </row>
    <row r="57" spans="1:5" ht="204">
      <c r="A57" s="30" t="s">
        <v>42</v>
      </c>
      <c r="E57" s="31" t="s">
        <v>635</v>
      </c>
    </row>
    <row r="58" spans="1:5" ht="51">
      <c r="A58" t="s">
        <v>44</v>
      </c>
      <c r="E58" s="29" t="s">
        <v>259</v>
      </c>
    </row>
    <row r="59" spans="1:16" ht="12.75">
      <c r="A59" s="19" t="s">
        <v>35</v>
      </c>
      <c s="23" t="s">
        <v>85</v>
      </c>
      <c s="23" t="s">
        <v>274</v>
      </c>
      <c s="19" t="s">
        <v>55</v>
      </c>
      <c s="24" t="s">
        <v>275</v>
      </c>
      <c s="25" t="s">
        <v>121</v>
      </c>
      <c s="26">
        <v>133.735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276</v>
      </c>
    </row>
    <row r="61" spans="1:5" ht="204">
      <c r="A61" s="30" t="s">
        <v>42</v>
      </c>
      <c r="E61" s="31" t="s">
        <v>636</v>
      </c>
    </row>
    <row r="62" spans="1:5" ht="140.25">
      <c r="A62" t="s">
        <v>44</v>
      </c>
      <c r="E62" s="29" t="s">
        <v>278</v>
      </c>
    </row>
    <row r="63" spans="1:16" ht="12.75">
      <c r="A63" s="19" t="s">
        <v>35</v>
      </c>
      <c s="23" t="s">
        <v>105</v>
      </c>
      <c s="23" t="s">
        <v>285</v>
      </c>
      <c s="19" t="s">
        <v>55</v>
      </c>
      <c s="24" t="s">
        <v>286</v>
      </c>
      <c s="25" t="s">
        <v>121</v>
      </c>
      <c s="26">
        <v>133.735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276</v>
      </c>
    </row>
    <row r="65" spans="1:5" ht="242.25">
      <c r="A65" s="30" t="s">
        <v>42</v>
      </c>
      <c r="E65" s="31" t="s">
        <v>637</v>
      </c>
    </row>
    <row r="66" spans="1:5" ht="140.25">
      <c r="A66" t="s">
        <v>44</v>
      </c>
      <c r="E66" s="29" t="s">
        <v>278</v>
      </c>
    </row>
    <row r="67" spans="1:16" ht="12.75">
      <c r="A67" s="19" t="s">
        <v>35</v>
      </c>
      <c s="23" t="s">
        <v>167</v>
      </c>
      <c s="23" t="s">
        <v>289</v>
      </c>
      <c s="19" t="s">
        <v>55</v>
      </c>
      <c s="24" t="s">
        <v>290</v>
      </c>
      <c s="25" t="s">
        <v>127</v>
      </c>
      <c s="26">
        <v>2.587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638</v>
      </c>
    </row>
    <row r="69" spans="1:5" ht="38.25">
      <c r="A69" s="30" t="s">
        <v>42</v>
      </c>
      <c r="E69" s="31" t="s">
        <v>639</v>
      </c>
    </row>
    <row r="70" spans="1:5" ht="140.25">
      <c r="A70" t="s">
        <v>44</v>
      </c>
      <c r="E70" s="29" t="s">
        <v>278</v>
      </c>
    </row>
    <row r="71" spans="1:18" ht="12.75" customHeight="1">
      <c r="A71" s="5" t="s">
        <v>33</v>
      </c>
      <c s="5"/>
      <c s="35" t="s">
        <v>30</v>
      </c>
      <c s="5"/>
      <c s="21" t="s">
        <v>323</v>
      </c>
      <c s="5"/>
      <c s="5"/>
      <c s="5"/>
      <c s="36">
        <f>0+Q71</f>
      </c>
      <c r="O71">
        <f>0+R71</f>
      </c>
      <c r="Q71">
        <f>0+I72+I76+I80</f>
      </c>
      <c>
        <f>0+O72+O76+O80</f>
      </c>
    </row>
    <row r="72" spans="1:16" ht="12.75">
      <c r="A72" s="19" t="s">
        <v>35</v>
      </c>
      <c s="23" t="s">
        <v>172</v>
      </c>
      <c s="23" t="s">
        <v>373</v>
      </c>
      <c s="19" t="s">
        <v>55</v>
      </c>
      <c s="24" t="s">
        <v>374</v>
      </c>
      <c s="25" t="s">
        <v>39</v>
      </c>
      <c s="26">
        <v>45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55</v>
      </c>
    </row>
    <row r="74" spans="1:5" ht="38.25">
      <c r="A74" s="30" t="s">
        <v>42</v>
      </c>
      <c r="E74" s="31" t="s">
        <v>640</v>
      </c>
    </row>
    <row r="75" spans="1:5" ht="51">
      <c r="A75" t="s">
        <v>44</v>
      </c>
      <c r="E75" s="29" t="s">
        <v>376</v>
      </c>
    </row>
    <row r="76" spans="1:16" ht="12.75">
      <c r="A76" s="19" t="s">
        <v>35</v>
      </c>
      <c s="23" t="s">
        <v>177</v>
      </c>
      <c s="23" t="s">
        <v>427</v>
      </c>
      <c s="19" t="s">
        <v>55</v>
      </c>
      <c s="24" t="s">
        <v>428</v>
      </c>
      <c s="25" t="s">
        <v>127</v>
      </c>
      <c s="26">
        <v>0.525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55</v>
      </c>
    </row>
    <row r="78" spans="1:5" ht="51">
      <c r="A78" s="30" t="s">
        <v>42</v>
      </c>
      <c r="E78" s="31" t="s">
        <v>641</v>
      </c>
    </row>
    <row r="79" spans="1:5" ht="102">
      <c r="A79" t="s">
        <v>44</v>
      </c>
      <c r="E79" s="29" t="s">
        <v>430</v>
      </c>
    </row>
    <row r="80" spans="1:16" ht="12.75">
      <c r="A80" s="19" t="s">
        <v>35</v>
      </c>
      <c s="23" t="s">
        <v>182</v>
      </c>
      <c s="23" t="s">
        <v>435</v>
      </c>
      <c s="19" t="s">
        <v>55</v>
      </c>
      <c s="24" t="s">
        <v>436</v>
      </c>
      <c s="25" t="s">
        <v>39</v>
      </c>
      <c s="26">
        <v>23.1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55</v>
      </c>
    </row>
    <row r="82" spans="1:5" ht="51">
      <c r="A82" s="30" t="s">
        <v>42</v>
      </c>
      <c r="E82" s="31" t="s">
        <v>642</v>
      </c>
    </row>
    <row r="83" spans="1:5" ht="114.75">
      <c r="A83" t="s">
        <v>44</v>
      </c>
      <c r="E83" s="29" t="s">
        <v>434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643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643</v>
      </c>
      <c s="5"/>
      <c s="14" t="s">
        <v>644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25</v>
      </c>
      <c s="15"/>
      <c s="21" t="s">
        <v>235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456</v>
      </c>
      <c s="19" t="s">
        <v>55</v>
      </c>
      <c s="24" t="s">
        <v>457</v>
      </c>
      <c s="25" t="s">
        <v>121</v>
      </c>
      <c s="26">
        <v>120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25.5">
      <c r="A11" s="30" t="s">
        <v>42</v>
      </c>
      <c r="E11" s="31" t="s">
        <v>645</v>
      </c>
    </row>
    <row r="12" spans="1:5" ht="51">
      <c r="A12" t="s">
        <v>44</v>
      </c>
      <c r="E12" s="29" t="s">
        <v>240</v>
      </c>
    </row>
    <row r="13" spans="1:16" ht="12.75">
      <c r="A13" s="19" t="s">
        <v>35</v>
      </c>
      <c s="23" t="s">
        <v>13</v>
      </c>
      <c s="23" t="s">
        <v>467</v>
      </c>
      <c s="19" t="s">
        <v>55</v>
      </c>
      <c s="24" t="s">
        <v>468</v>
      </c>
      <c s="25" t="s">
        <v>121</v>
      </c>
      <c s="26">
        <v>120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55</v>
      </c>
    </row>
    <row r="15" spans="1:5" ht="38.25">
      <c r="A15" s="30" t="s">
        <v>42</v>
      </c>
      <c r="E15" s="31" t="s">
        <v>646</v>
      </c>
    </row>
    <row r="16" spans="1:5" ht="89.25">
      <c r="A16" t="s">
        <v>44</v>
      </c>
      <c r="E16" s="29" t="s">
        <v>297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